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846\Desktop\"/>
    </mc:Choice>
  </mc:AlternateContent>
  <bookViews>
    <workbookView xWindow="0" yWindow="0" windowWidth="20490" windowHeight="7440"/>
  </bookViews>
  <sheets>
    <sheet name="別紙4-1" sheetId="1" r:id="rId1"/>
  </sheets>
  <externalReferences>
    <externalReference r:id="rId2"/>
    <externalReference r:id="rId3"/>
    <externalReference r:id="rId4"/>
    <externalReference r:id="rId5"/>
  </externalReferences>
  <definedNames>
    <definedName name="_xlnm.Print_Area" localSheetId="0">'別紙4-1'!$A$1:$L$86</definedName>
    <definedName name="使用電力調整率" localSheetId="0">'[3]（九州電力）２７年１０月～２８年９月度予想金額'!#REF!</definedName>
    <definedName name="使用電力調整率">'[4]（九州電力）２７年１０月～２８年９月度予想金額'!#REF!</definedName>
    <definedName name="試算" localSheetId="0">'[4]（九州電力）２７年１０月～２８年９月度予想金額'!#REF!</definedName>
    <definedName name="試算">'[4]（九州電力）２７年１０月～２８年９月度予想金額'!#REF!</definedName>
    <definedName name="予定価格試算" localSheetId="0">'[4]（九州電力）２７年１０月～２８年９月度予想金額'!#REF!</definedName>
    <definedName name="予定価格試算">'[4]（九州電力）２７年１０月～２８年９月度予想金額'!#REF!</definedName>
    <definedName name="予定価格試算2" localSheetId="0">'[4]（九州電力）２７年１０月～２８年９月度予想金額'!#REF!</definedName>
    <definedName name="予定価格試算2">'[4]（九州電力）２７年１０月～２８年９月度予想金額'!#REF!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77" i="1" l="1"/>
  <c r="J77" i="1" s="1"/>
  <c r="H76" i="1"/>
  <c r="J76" i="1" s="1"/>
  <c r="B76" i="1"/>
  <c r="H75" i="1"/>
  <c r="J75" i="1" s="1"/>
  <c r="H74" i="1"/>
  <c r="M74" i="1" s="1"/>
  <c r="C74" i="1"/>
  <c r="F74" i="1" s="1"/>
  <c r="B74" i="1"/>
  <c r="J73" i="1"/>
  <c r="G73" i="1"/>
  <c r="M72" i="1"/>
  <c r="J72" i="1"/>
  <c r="G72" i="1"/>
  <c r="C72" i="1"/>
  <c r="F72" i="1" s="1"/>
  <c r="K72" i="1" s="1"/>
  <c r="B72" i="1"/>
  <c r="A72" i="1"/>
  <c r="H71" i="1"/>
  <c r="J71" i="1" s="1"/>
  <c r="G71" i="1"/>
  <c r="M70" i="1"/>
  <c r="H70" i="1"/>
  <c r="J70" i="1" s="1"/>
  <c r="G70" i="1"/>
  <c r="C70" i="1"/>
  <c r="F70" i="1" s="1"/>
  <c r="K70" i="1" s="1"/>
  <c r="B70" i="1"/>
  <c r="J69" i="1"/>
  <c r="G69" i="1"/>
  <c r="M68" i="1"/>
  <c r="J68" i="1"/>
  <c r="G68" i="1"/>
  <c r="C68" i="1"/>
  <c r="F68" i="1" s="1"/>
  <c r="K68" i="1" s="1"/>
  <c r="B68" i="1"/>
  <c r="H67" i="1"/>
  <c r="J67" i="1" s="1"/>
  <c r="G67" i="1"/>
  <c r="H66" i="1"/>
  <c r="M66" i="1" s="1"/>
  <c r="G66" i="1"/>
  <c r="C66" i="1"/>
  <c r="F66" i="1" s="1"/>
  <c r="B66" i="1"/>
  <c r="H65" i="1"/>
  <c r="J65" i="1" s="1"/>
  <c r="G65" i="1"/>
  <c r="H64" i="1"/>
  <c r="M64" i="1" s="1"/>
  <c r="G64" i="1"/>
  <c r="C64" i="1"/>
  <c r="F64" i="1" s="1"/>
  <c r="B64" i="1"/>
  <c r="H63" i="1"/>
  <c r="J63" i="1" s="1"/>
  <c r="G63" i="1"/>
  <c r="H62" i="1"/>
  <c r="M62" i="1" s="1"/>
  <c r="G62" i="1"/>
  <c r="C62" i="1"/>
  <c r="F62" i="1" s="1"/>
  <c r="B62" i="1"/>
  <c r="H61" i="1"/>
  <c r="J61" i="1" s="1"/>
  <c r="G61" i="1"/>
  <c r="H60" i="1"/>
  <c r="M60" i="1" s="1"/>
  <c r="G60" i="1"/>
  <c r="C60" i="1"/>
  <c r="F60" i="1" s="1"/>
  <c r="B60" i="1"/>
  <c r="H59" i="1"/>
  <c r="J59" i="1" s="1"/>
  <c r="G59" i="1"/>
  <c r="H58" i="1"/>
  <c r="M58" i="1" s="1"/>
  <c r="G58" i="1"/>
  <c r="C58" i="1"/>
  <c r="F58" i="1" s="1"/>
  <c r="B58" i="1"/>
  <c r="H57" i="1"/>
  <c r="J57" i="1" s="1"/>
  <c r="G57" i="1"/>
  <c r="H56" i="1"/>
  <c r="M56" i="1" s="1"/>
  <c r="G56" i="1"/>
  <c r="C56" i="1"/>
  <c r="F56" i="1" s="1"/>
  <c r="B56" i="1"/>
  <c r="H55" i="1"/>
  <c r="J55" i="1" s="1"/>
  <c r="G55" i="1"/>
  <c r="H54" i="1"/>
  <c r="M54" i="1" s="1"/>
  <c r="G54" i="1"/>
  <c r="C54" i="1"/>
  <c r="F54" i="1" s="1"/>
  <c r="B54" i="1"/>
  <c r="H53" i="1"/>
  <c r="J53" i="1" s="1"/>
  <c r="G53" i="1"/>
  <c r="H52" i="1"/>
  <c r="J52" i="1" s="1"/>
  <c r="G52" i="1"/>
  <c r="B52" i="1"/>
  <c r="J51" i="1"/>
  <c r="H51" i="1"/>
  <c r="G51" i="1"/>
  <c r="H50" i="1"/>
  <c r="M50" i="1" s="1"/>
  <c r="G50" i="1"/>
  <c r="C50" i="1"/>
  <c r="F50" i="1" s="1"/>
  <c r="B50" i="1"/>
  <c r="J49" i="1"/>
  <c r="H49" i="1"/>
  <c r="G49" i="1"/>
  <c r="H48" i="1"/>
  <c r="J48" i="1" s="1"/>
  <c r="G48" i="1"/>
  <c r="B48" i="1"/>
  <c r="J47" i="1"/>
  <c r="H47" i="1"/>
  <c r="G47" i="1"/>
  <c r="M46" i="1"/>
  <c r="J46" i="1"/>
  <c r="H46" i="1"/>
  <c r="G46" i="1"/>
  <c r="C46" i="1"/>
  <c r="F46" i="1" s="1"/>
  <c r="K46" i="1" s="1"/>
  <c r="B46" i="1"/>
  <c r="J45" i="1"/>
  <c r="H45" i="1"/>
  <c r="G45" i="1"/>
  <c r="M44" i="1"/>
  <c r="J44" i="1"/>
  <c r="H44" i="1"/>
  <c r="G44" i="1"/>
  <c r="C44" i="1"/>
  <c r="F44" i="1" s="1"/>
  <c r="K44" i="1" s="1"/>
  <c r="B44" i="1"/>
  <c r="J43" i="1"/>
  <c r="H43" i="1"/>
  <c r="G43" i="1"/>
  <c r="M42" i="1"/>
  <c r="J42" i="1"/>
  <c r="H42" i="1"/>
  <c r="G42" i="1"/>
  <c r="C42" i="1"/>
  <c r="F42" i="1" s="1"/>
  <c r="K42" i="1" s="1"/>
  <c r="B42" i="1"/>
  <c r="A42" i="1"/>
  <c r="A44" i="1" s="1"/>
  <c r="A46" i="1" s="1"/>
  <c r="A50" i="1" s="1"/>
  <c r="A54" i="1" s="1"/>
  <c r="A56" i="1" s="1"/>
  <c r="A58" i="1" s="1"/>
  <c r="A60" i="1" s="1"/>
  <c r="A62" i="1" s="1"/>
  <c r="A64" i="1" s="1"/>
  <c r="A66" i="1" s="1"/>
  <c r="A68" i="1" s="1"/>
  <c r="J41" i="1"/>
  <c r="H41" i="1"/>
  <c r="G41" i="1"/>
  <c r="M40" i="1"/>
  <c r="J40" i="1"/>
  <c r="H40" i="1"/>
  <c r="G40" i="1"/>
  <c r="C40" i="1"/>
  <c r="F40" i="1" s="1"/>
  <c r="K40" i="1" s="1"/>
  <c r="B40" i="1"/>
  <c r="J39" i="1"/>
  <c r="H39" i="1"/>
  <c r="G39" i="1"/>
  <c r="H38" i="1"/>
  <c r="M38" i="1" s="1"/>
  <c r="G38" i="1"/>
  <c r="F38" i="1"/>
  <c r="C38" i="1"/>
  <c r="B38" i="1"/>
  <c r="H37" i="1"/>
  <c r="J37" i="1" s="1"/>
  <c r="G37" i="1"/>
  <c r="H36" i="1"/>
  <c r="M36" i="1" s="1"/>
  <c r="G36" i="1"/>
  <c r="C36" i="1"/>
  <c r="F36" i="1" s="1"/>
  <c r="B36" i="1"/>
  <c r="H35" i="1"/>
  <c r="J35" i="1" s="1"/>
  <c r="G35" i="1"/>
  <c r="M34" i="1"/>
  <c r="H34" i="1"/>
  <c r="J34" i="1" s="1"/>
  <c r="G34" i="1"/>
  <c r="F34" i="1"/>
  <c r="C34" i="1"/>
  <c r="J33" i="1"/>
  <c r="H33" i="1"/>
  <c r="G33" i="1"/>
  <c r="M32" i="1"/>
  <c r="J32" i="1"/>
  <c r="H32" i="1"/>
  <c r="G32" i="1"/>
  <c r="C32" i="1"/>
  <c r="F32" i="1" s="1"/>
  <c r="K32" i="1" s="1"/>
  <c r="H31" i="1"/>
  <c r="J31" i="1" s="1"/>
  <c r="G31" i="1"/>
  <c r="J30" i="1"/>
  <c r="H30" i="1"/>
  <c r="M30" i="1" s="1"/>
  <c r="G30" i="1"/>
  <c r="C30" i="1"/>
  <c r="F30" i="1" s="1"/>
  <c r="B30" i="1"/>
  <c r="H29" i="1"/>
  <c r="J29" i="1" s="1"/>
  <c r="G29" i="1"/>
  <c r="J28" i="1"/>
  <c r="H28" i="1"/>
  <c r="M28" i="1" s="1"/>
  <c r="G28" i="1"/>
  <c r="C28" i="1"/>
  <c r="F28" i="1" s="1"/>
  <c r="K28" i="1" s="1"/>
  <c r="B28" i="1"/>
  <c r="H27" i="1"/>
  <c r="J27" i="1" s="1"/>
  <c r="G27" i="1"/>
  <c r="J26" i="1"/>
  <c r="H26" i="1"/>
  <c r="M26" i="1" s="1"/>
  <c r="G26" i="1"/>
  <c r="C26" i="1"/>
  <c r="F26" i="1" s="1"/>
  <c r="B26" i="1"/>
  <c r="H25" i="1"/>
  <c r="J25" i="1" s="1"/>
  <c r="G25" i="1"/>
  <c r="J24" i="1"/>
  <c r="H24" i="1"/>
  <c r="M24" i="1" s="1"/>
  <c r="G24" i="1"/>
  <c r="C24" i="1"/>
  <c r="F24" i="1" s="1"/>
  <c r="B24" i="1"/>
  <c r="H23" i="1"/>
  <c r="J23" i="1" s="1"/>
  <c r="G23" i="1"/>
  <c r="J22" i="1"/>
  <c r="H22" i="1"/>
  <c r="M22" i="1" s="1"/>
  <c r="G22" i="1"/>
  <c r="C22" i="1"/>
  <c r="F22" i="1" s="1"/>
  <c r="K22" i="1" s="1"/>
  <c r="B22" i="1"/>
  <c r="H21" i="1"/>
  <c r="J21" i="1" s="1"/>
  <c r="G21" i="1"/>
  <c r="J20" i="1"/>
  <c r="H20" i="1"/>
  <c r="M20" i="1" s="1"/>
  <c r="G20" i="1"/>
  <c r="C20" i="1"/>
  <c r="F20" i="1" s="1"/>
  <c r="B20" i="1"/>
  <c r="H19" i="1"/>
  <c r="J19" i="1" s="1"/>
  <c r="G19" i="1"/>
  <c r="J18" i="1"/>
  <c r="H18" i="1"/>
  <c r="M18" i="1" s="1"/>
  <c r="G18" i="1"/>
  <c r="C18" i="1"/>
  <c r="F18" i="1" s="1"/>
  <c r="K18" i="1" s="1"/>
  <c r="B18" i="1"/>
  <c r="H17" i="1"/>
  <c r="J17" i="1" s="1"/>
  <c r="G17" i="1"/>
  <c r="J16" i="1"/>
  <c r="H16" i="1"/>
  <c r="M16" i="1" s="1"/>
  <c r="G16" i="1"/>
  <c r="C16" i="1"/>
  <c r="F16" i="1" s="1"/>
  <c r="B16" i="1"/>
  <c r="H15" i="1"/>
  <c r="J15" i="1" s="1"/>
  <c r="G15" i="1"/>
  <c r="J14" i="1"/>
  <c r="H14" i="1"/>
  <c r="M14" i="1" s="1"/>
  <c r="G14" i="1"/>
  <c r="C14" i="1"/>
  <c r="F14" i="1" s="1"/>
  <c r="K14" i="1" s="1"/>
  <c r="B14" i="1"/>
  <c r="A14" i="1"/>
  <c r="A16" i="1" s="1"/>
  <c r="A18" i="1" s="1"/>
  <c r="A20" i="1" s="1"/>
  <c r="A22" i="1" s="1"/>
  <c r="A24" i="1" s="1"/>
  <c r="A26" i="1" s="1"/>
  <c r="A28" i="1" s="1"/>
  <c r="A30" i="1" s="1"/>
  <c r="A32" i="1" s="1"/>
  <c r="H13" i="1"/>
  <c r="J13" i="1" s="1"/>
  <c r="G13" i="1"/>
  <c r="J12" i="1"/>
  <c r="H12" i="1"/>
  <c r="M12" i="1" s="1"/>
  <c r="G12" i="1"/>
  <c r="C12" i="1"/>
  <c r="F12" i="1" s="1"/>
  <c r="K12" i="1" s="1"/>
  <c r="B12" i="1"/>
  <c r="A12" i="1"/>
  <c r="H11" i="1"/>
  <c r="J11" i="1" s="1"/>
  <c r="G11" i="1"/>
  <c r="J10" i="1"/>
  <c r="H10" i="1"/>
  <c r="M10" i="1" s="1"/>
  <c r="G10" i="1"/>
  <c r="C10" i="1"/>
  <c r="C78" i="1" s="1"/>
  <c r="B10" i="1"/>
  <c r="A3" i="1"/>
  <c r="A2" i="1"/>
  <c r="K26" i="1" l="1"/>
  <c r="K16" i="1"/>
  <c r="K30" i="1"/>
  <c r="K20" i="1"/>
  <c r="K56" i="1"/>
  <c r="K54" i="1"/>
  <c r="K74" i="1"/>
  <c r="K24" i="1"/>
  <c r="K34" i="1"/>
  <c r="J38" i="1"/>
  <c r="K38" i="1" s="1"/>
  <c r="J36" i="1"/>
  <c r="K36" i="1" s="1"/>
  <c r="J54" i="1"/>
  <c r="J56" i="1"/>
  <c r="J58" i="1"/>
  <c r="K58" i="1" s="1"/>
  <c r="J60" i="1"/>
  <c r="K60" i="1" s="1"/>
  <c r="J62" i="1"/>
  <c r="K62" i="1" s="1"/>
  <c r="J64" i="1"/>
  <c r="K64" i="1" s="1"/>
  <c r="J66" i="1"/>
  <c r="K66" i="1" s="1"/>
  <c r="F10" i="1"/>
  <c r="J50" i="1"/>
  <c r="K50" i="1" s="1"/>
  <c r="J74" i="1"/>
  <c r="H78" i="1"/>
  <c r="K10" i="1" l="1"/>
  <c r="K78" i="1" s="1"/>
  <c r="K80" i="1" s="1"/>
  <c r="K82" i="1" s="1"/>
  <c r="F78" i="1"/>
  <c r="J78" i="1"/>
</calcChain>
</file>

<file path=xl/sharedStrings.xml><?xml version="1.0" encoding="utf-8"?>
<sst xmlns="http://schemas.openxmlformats.org/spreadsheetml/2006/main" count="48" uniqueCount="46">
  <si>
    <t>【入札内訳書】</t>
    <phoneticPr fontId="4"/>
  </si>
  <si>
    <t xml:space="preserve">　住　所
　商　号
代表者名　　　　　　　　　　　　　　　　　　　　　　　印
</t>
    <rPh sb="1" eb="2">
      <t>ジュウ</t>
    </rPh>
    <rPh sb="3" eb="4">
      <t>ショ</t>
    </rPh>
    <rPh sb="7" eb="8">
      <t>ショウ</t>
    </rPh>
    <rPh sb="9" eb="10">
      <t>ゴウ</t>
    </rPh>
    <rPh sb="11" eb="14">
      <t>ダイヒョウシャ</t>
    </rPh>
    <rPh sb="14" eb="15">
      <t>メイ</t>
    </rPh>
    <rPh sb="38" eb="39">
      <t>イン</t>
    </rPh>
    <phoneticPr fontId="4"/>
  </si>
  <si>
    <t>注）各施設の年額料金の総計は、別紙４-2の総計以下とすること。</t>
    <rPh sb="0" eb="1">
      <t>チュウ</t>
    </rPh>
    <rPh sb="2" eb="5">
      <t>カクシセツ</t>
    </rPh>
    <rPh sb="6" eb="8">
      <t>ネンガク</t>
    </rPh>
    <rPh sb="8" eb="10">
      <t>リョウキン</t>
    </rPh>
    <rPh sb="11" eb="13">
      <t>ソウケイ</t>
    </rPh>
    <rPh sb="15" eb="17">
      <t>ベッシ</t>
    </rPh>
    <rPh sb="21" eb="23">
      <t>ソウケイ</t>
    </rPh>
    <rPh sb="23" eb="25">
      <t>イカ</t>
    </rPh>
    <phoneticPr fontId="4"/>
  </si>
  <si>
    <t>No.</t>
    <phoneticPr fontId="4"/>
  </si>
  <si>
    <t>施設名称</t>
    <rPh sb="0" eb="2">
      <t>シセツ</t>
    </rPh>
    <rPh sb="2" eb="4">
      <t>メイショウ</t>
    </rPh>
    <phoneticPr fontId="4"/>
  </si>
  <si>
    <t>基本料金</t>
    <rPh sb="0" eb="2">
      <t>キホン</t>
    </rPh>
    <rPh sb="2" eb="4">
      <t>リョウキン</t>
    </rPh>
    <phoneticPr fontId="4"/>
  </si>
  <si>
    <t>従量料金</t>
    <rPh sb="0" eb="2">
      <t>ジュウリョウ</t>
    </rPh>
    <rPh sb="2" eb="4">
      <t>リョウキン</t>
    </rPh>
    <phoneticPr fontId="4"/>
  </si>
  <si>
    <t>総　　　計　　　                   　　　　　　（円）</t>
    <rPh sb="0" eb="1">
      <t>フサ</t>
    </rPh>
    <rPh sb="4" eb="5">
      <t>ケイ</t>
    </rPh>
    <phoneticPr fontId="4"/>
  </si>
  <si>
    <t>予定
契約電力</t>
    <rPh sb="0" eb="2">
      <t>ヨテイ</t>
    </rPh>
    <rPh sb="3" eb="5">
      <t>ケイヤク</t>
    </rPh>
    <rPh sb="5" eb="7">
      <t>デンリョク</t>
    </rPh>
    <phoneticPr fontId="4"/>
  </si>
  <si>
    <t>単価　　　　　　　　　　　　　　　　　　　　（円/ｋW・月）</t>
    <rPh sb="0" eb="2">
      <t>タンカ</t>
    </rPh>
    <phoneticPr fontId="4"/>
  </si>
  <si>
    <t>力率</t>
    <rPh sb="0" eb="1">
      <t>チカラ</t>
    </rPh>
    <rPh sb="1" eb="2">
      <t>リツ</t>
    </rPh>
    <phoneticPr fontId="4"/>
  </si>
  <si>
    <t>基本料金（円）</t>
    <rPh sb="0" eb="2">
      <t>キホン</t>
    </rPh>
    <rPh sb="2" eb="4">
      <t>リョウキン</t>
    </rPh>
    <rPh sb="5" eb="6">
      <t>エン</t>
    </rPh>
    <phoneticPr fontId="4"/>
  </si>
  <si>
    <t>予定使用電力量</t>
    <rPh sb="0" eb="2">
      <t>ヨテイ</t>
    </rPh>
    <rPh sb="2" eb="4">
      <t>シヨウ</t>
    </rPh>
    <rPh sb="4" eb="6">
      <t>デンリョク</t>
    </rPh>
    <rPh sb="6" eb="7">
      <t>リョウ</t>
    </rPh>
    <phoneticPr fontId="4"/>
  </si>
  <si>
    <t>単価　　　                 　　　　　（円/ｋWｈ）</t>
    <rPh sb="0" eb="2">
      <t>タンカ</t>
    </rPh>
    <phoneticPr fontId="4"/>
  </si>
  <si>
    <t>従量料金（円）</t>
    <rPh sb="0" eb="2">
      <t>ジュウリョウ</t>
    </rPh>
    <rPh sb="2" eb="4">
      <t>リョウキン</t>
    </rPh>
    <rPh sb="5" eb="6">
      <t>エン</t>
    </rPh>
    <phoneticPr fontId="4"/>
  </si>
  <si>
    <t>（ｋＷ）</t>
    <phoneticPr fontId="4"/>
  </si>
  <si>
    <t>※小数点以下　　　　　　　　　　　　第2位迄記入</t>
    <rPh sb="1" eb="4">
      <t>ショウスウテン</t>
    </rPh>
    <rPh sb="4" eb="6">
      <t>イカ</t>
    </rPh>
    <rPh sb="18" eb="19">
      <t>ダイ</t>
    </rPh>
    <rPh sb="20" eb="21">
      <t>イ</t>
    </rPh>
    <rPh sb="21" eb="22">
      <t>マデ</t>
    </rPh>
    <rPh sb="22" eb="24">
      <t>キニュウ</t>
    </rPh>
    <phoneticPr fontId="4"/>
  </si>
  <si>
    <t>（％）</t>
    <phoneticPr fontId="4"/>
  </si>
  <si>
    <t>※月毎の料金を小数点以下第３位切捨てし、12倍したもの</t>
    <rPh sb="1" eb="3">
      <t>ツキゴト</t>
    </rPh>
    <rPh sb="4" eb="6">
      <t>リョウキン</t>
    </rPh>
    <rPh sb="7" eb="10">
      <t>ショウスウテン</t>
    </rPh>
    <rPh sb="10" eb="12">
      <t>イカ</t>
    </rPh>
    <rPh sb="12" eb="13">
      <t>ダイ</t>
    </rPh>
    <rPh sb="14" eb="15">
      <t>イ</t>
    </rPh>
    <rPh sb="15" eb="17">
      <t>キリス</t>
    </rPh>
    <rPh sb="22" eb="23">
      <t>バイ</t>
    </rPh>
    <phoneticPr fontId="4"/>
  </si>
  <si>
    <t>（ｋWh)</t>
    <phoneticPr fontId="4"/>
  </si>
  <si>
    <t>※小数点以下第３位切捨て</t>
    <rPh sb="1" eb="4">
      <t>ショウスウテン</t>
    </rPh>
    <rPh sb="4" eb="6">
      <t>イカ</t>
    </rPh>
    <rPh sb="6" eb="7">
      <t>ダイ</t>
    </rPh>
    <rPh sb="8" eb="9">
      <t>イ</t>
    </rPh>
    <rPh sb="9" eb="11">
      <t>キリス</t>
    </rPh>
    <phoneticPr fontId="4"/>
  </si>
  <si>
    <t>a</t>
    <phoneticPr fontId="4"/>
  </si>
  <si>
    <t>b</t>
    <phoneticPr fontId="4"/>
  </si>
  <si>
    <t>ｃ</t>
    <phoneticPr fontId="4"/>
  </si>
  <si>
    <t>d=a×b((185-c)/100)×12</t>
    <phoneticPr fontId="4"/>
  </si>
  <si>
    <t>e</t>
    <phoneticPr fontId="4"/>
  </si>
  <si>
    <t>f</t>
    <phoneticPr fontId="4"/>
  </si>
  <si>
    <t>ｈ=e×f</t>
    <phoneticPr fontId="4"/>
  </si>
  <si>
    <t>i=d+ｈ</t>
    <phoneticPr fontId="4"/>
  </si>
  <si>
    <t>東野小学校</t>
    <phoneticPr fontId="4"/>
  </si>
  <si>
    <t>のぞみが丘小学校</t>
    <phoneticPr fontId="4"/>
  </si>
  <si>
    <t>夏季平日</t>
  </si>
  <si>
    <t>夏季休日</t>
  </si>
  <si>
    <t>その他季平日</t>
  </si>
  <si>
    <t>その他季休日</t>
  </si>
  <si>
    <t>総計</t>
    <rPh sb="0" eb="1">
      <t>フサ</t>
    </rPh>
    <rPh sb="1" eb="2">
      <t>ケイ</t>
    </rPh>
    <phoneticPr fontId="4"/>
  </si>
  <si>
    <t>・・・①</t>
    <phoneticPr fontId="4"/>
  </si>
  <si>
    <r>
      <t xml:space="preserve">（留意事項)
※夏季は毎年7月1日から9月30日までの期間とし,その他季は,夏季以外の期間とする。
※契約期間における予定平均力率は100%とする。
※基本料金単価(b欄)及び電力量料金単(ｆ欄)は、小数点以下第2位まで記入する。
※燃料費調整・ 市場価格調整・離島ユニバーサルサービス調整及び再生可能エネルギー発電促進賦課金は考慮しないこと。
(燃料費調整・市場価格調整・離島ユニバーサルサービス調整及び再生可能エネルギー発電促進賦課金については、発電促進賦課金地域を管轄する一般電気事業者が定める特定規模需要標準供給条件等により別途支払います。)                                                           　　　※No６から１８については、体育館空調新設工事の予定がありキュービクルの設備内容が変更になる可能性があります。
</t>
    </r>
    <r>
      <rPr>
        <b/>
        <sz val="12"/>
        <color rgb="FFFF0000"/>
        <rFont val="ＭＳ Ｐゴシック"/>
        <family val="3"/>
        <charset val="128"/>
      </rPr>
      <t xml:space="preserve">
</t>
    </r>
    <rPh sb="1" eb="3">
      <t>リュウイ</t>
    </rPh>
    <rPh sb="3" eb="5">
      <t>ジコウ</t>
    </rPh>
    <rPh sb="356" eb="358">
      <t>シンセツ</t>
    </rPh>
    <phoneticPr fontId="4"/>
  </si>
  <si>
    <t>税込み金額</t>
    <phoneticPr fontId="4"/>
  </si>
  <si>
    <t>　小数点以下切捨て</t>
    <rPh sb="1" eb="4">
      <t>ショウスウテン</t>
    </rPh>
    <rPh sb="4" eb="6">
      <t>イカ</t>
    </rPh>
    <rPh sb="6" eb="8">
      <t>キリス</t>
    </rPh>
    <phoneticPr fontId="4"/>
  </si>
  <si>
    <t>・・・②</t>
    <phoneticPr fontId="4"/>
  </si>
  <si>
    <t>入札価格（合計）</t>
    <rPh sb="0" eb="2">
      <t>ニュウサツ</t>
    </rPh>
    <rPh sb="2" eb="4">
      <t>カカク</t>
    </rPh>
    <rPh sb="5" eb="7">
      <t>ゴウケイ</t>
    </rPh>
    <phoneticPr fontId="4"/>
  </si>
  <si>
    <t>税抜き金額</t>
    <rPh sb="1" eb="2">
      <t>ヌ</t>
    </rPh>
    <phoneticPr fontId="4"/>
  </si>
  <si>
    <t>　②×100/110=</t>
    <phoneticPr fontId="4"/>
  </si>
  <si>
    <t>・・・③</t>
    <phoneticPr fontId="4"/>
  </si>
  <si>
    <t>※１円未満切り上げ</t>
    <rPh sb="2" eb="3">
      <t>エン</t>
    </rPh>
    <rPh sb="3" eb="5">
      <t>ミマン</t>
    </rPh>
    <rPh sb="5" eb="6">
      <t>キ</t>
    </rPh>
    <rPh sb="7" eb="8">
      <t>ア</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</si>
</sst>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25" x14ac:knownFonts="1">
    <font>
      <sz val="11"/>
      <name val="ＭＳ Ｐゴシック"/>
      <family val="3"/>
      <charset val="128"/>
    </font>
    <font>
      <sz val="11"/>
      <name val="ＭＳ Ｐゴシック"/>
      <family val="3"/>
      <charset val="128"/>
    </font>
    <font>
      <b/>
      <sz val="24"/>
      <name val="ＭＳ Ｐゴシック"/>
      <family val="3"/>
      <charset val="128"/>
    </font>
    <font>
      <sz val="6"/>
      <name val="游ゴシック"/>
      <family val="2"/>
      <charset val="128"/>
      <scheme val="minor"/>
    </font>
    <font>
      <sz val="6"/>
      <name val="ＭＳ Ｐゴシック"/>
      <family val="3"/>
      <charset val="128"/>
    </font>
    <font>
      <b/>
      <sz val="11"/>
      <name val="ＭＳ Ｐゴシック"/>
      <family val="3"/>
      <charset val="128"/>
    </font>
    <font>
      <b/>
      <sz val="20"/>
      <name val="ＭＳ Ｐ明朝"/>
      <family val="1"/>
      <charset val="128"/>
    </font>
    <font>
      <b/>
      <sz val="28"/>
      <color theme="1"/>
      <name val="ＭＳ Ｐ明朝"/>
      <family val="1"/>
      <charset val="128"/>
    </font>
    <font>
      <b/>
      <sz val="28"/>
      <name val="ＭＳ Ｐ明朝"/>
      <family val="1"/>
      <charset val="128"/>
    </font>
    <font>
      <b/>
      <sz val="12"/>
      <name val="ＭＳ Ｐ明朝"/>
      <family val="1"/>
      <charset val="128"/>
    </font>
    <font>
      <b/>
      <sz val="20"/>
      <color rgb="FFFF0000"/>
      <name val="ＭＳ Ｐ明朝"/>
      <family val="1"/>
      <charset val="128"/>
    </font>
    <font>
      <b/>
      <sz val="20"/>
      <name val="ＭＳ Ｐゴシック"/>
      <family val="3"/>
      <charset val="128"/>
    </font>
    <font>
      <b/>
      <sz val="14"/>
      <name val="ＭＳ Ｐゴシック"/>
      <family val="3"/>
      <charset val="128"/>
    </font>
    <font>
      <b/>
      <sz val="12"/>
      <name val="ＭＳ Ｐゴシック"/>
      <family val="3"/>
      <charset val="128"/>
    </font>
    <font>
      <b/>
      <sz val="10"/>
      <name val="ＭＳ Ｐゴシック"/>
      <family val="3"/>
      <charset val="128"/>
    </font>
    <font>
      <b/>
      <sz val="10"/>
      <color rgb="FFFF0000"/>
      <name val="ＭＳ Ｐゴシック"/>
      <family val="3"/>
      <charset val="128"/>
    </font>
    <font>
      <b/>
      <sz val="9"/>
      <name val="ＭＳ Ｐゴシック"/>
      <family val="3"/>
      <charset val="128"/>
    </font>
    <font>
      <sz val="14"/>
      <name val="ＭＳ Ｐゴシック"/>
      <family val="3"/>
      <charset val="128"/>
    </font>
    <font>
      <sz val="16"/>
      <name val="ＭＳ Ｐゴシック"/>
      <family val="3"/>
      <charset val="128"/>
    </font>
    <font>
      <sz val="14"/>
      <color theme="1"/>
      <name val="ＭＳ Ｐゴシック"/>
      <family val="3"/>
      <charset val="128"/>
    </font>
    <font>
      <sz val="16"/>
      <color theme="1"/>
      <name val="ＭＳ Ｐゴシック"/>
      <family val="3"/>
      <charset val="128"/>
    </font>
    <font>
      <b/>
      <sz val="18"/>
      <name val="ＭＳ Ｐゴシック"/>
      <family val="3"/>
      <charset val="128"/>
    </font>
    <font>
      <b/>
      <sz val="16"/>
      <name val="ＭＳ Ｐゴシック"/>
      <family val="3"/>
      <charset val="128"/>
    </font>
    <font>
      <b/>
      <sz val="12"/>
      <color theme="1"/>
      <name val="ＭＳ Ｐゴシック"/>
      <family val="3"/>
      <charset val="128"/>
    </font>
    <font>
      <b/>
      <sz val="12"/>
      <color rgb="FFFF0000"/>
      <name val="ＭＳ Ｐゴシック"/>
      <family val="3"/>
      <charset val="128"/>
    </font>
  </fonts>
  <fills count="4">
    <fill>
      <patternFill patternType="none"/>
    </fill>
    <fill>
      <patternFill patternType="gray125"/>
    </fill>
    <fill>
      <patternFill patternType="solid">
        <fgColor indexed="22"/>
        <bgColor indexed="64"/>
      </patternFill>
    </fill>
    <fill>
      <patternFill patternType="solid">
        <fgColor indexed="13"/>
        <bgColor indexed="64"/>
      </patternFill>
    </fill>
  </fills>
  <borders count="64">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hair">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top style="hair">
        <color indexed="64"/>
      </top>
      <bottom/>
      <diagonal/>
    </border>
    <border>
      <left style="hair">
        <color indexed="64"/>
      </left>
      <right style="medium">
        <color indexed="64"/>
      </right>
      <top style="hair">
        <color indexed="64"/>
      </top>
      <bottom/>
      <diagonal/>
    </border>
    <border>
      <left/>
      <right style="medium">
        <color indexed="64"/>
      </right>
      <top style="hair">
        <color indexed="64"/>
      </top>
      <bottom/>
      <diagonal/>
    </border>
    <border>
      <left style="medium">
        <color indexed="64"/>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style="hair">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medium">
        <color indexed="64"/>
      </left>
      <right style="medium">
        <color indexed="64"/>
      </right>
      <top style="hair">
        <color indexed="64"/>
      </top>
      <bottom/>
      <diagonal/>
    </border>
    <border>
      <left style="medium">
        <color indexed="64"/>
      </left>
      <right style="hair">
        <color indexed="64"/>
      </right>
      <top/>
      <bottom/>
      <diagonal/>
    </border>
    <border>
      <left/>
      <right style="medium">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thin">
        <color indexed="64"/>
      </top>
      <bottom style="hair">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s>
  <cellStyleXfs count="3">
    <xf numFmtId="0" fontId="0" fillId="0" borderId="0"/>
    <xf numFmtId="38" fontId="1" fillId="0" borderId="0" applyFont="0" applyFill="0" applyBorder="0" applyAlignment="0" applyProtection="0"/>
    <xf numFmtId="0" fontId="1" fillId="0" borderId="0">
      <alignment vertical="center"/>
    </xf>
  </cellStyleXfs>
  <cellXfs count="147">
    <xf numFmtId="0" fontId="0" fillId="0" borderId="0" xfId="0"/>
    <xf numFmtId="0" fontId="2" fillId="0" borderId="0" xfId="2" applyFont="1" applyAlignment="1">
      <alignment horizontal="left" vertical="center"/>
    </xf>
    <xf numFmtId="0" fontId="5" fillId="0" borderId="0" xfId="2" applyFont="1" applyAlignment="1">
      <alignment horizontal="center" vertical="center"/>
    </xf>
    <xf numFmtId="0" fontId="6" fillId="0" borderId="0" xfId="0" applyFont="1" applyFill="1" applyAlignment="1">
      <alignment horizontal="left" wrapText="1" shrinkToFit="1"/>
    </xf>
    <xf numFmtId="0" fontId="5" fillId="0" borderId="0" xfId="2" applyFont="1" applyAlignment="1">
      <alignment vertical="center"/>
    </xf>
    <xf numFmtId="0" fontId="7" fillId="0" borderId="0" xfId="0" applyFont="1" applyFill="1" applyAlignment="1">
      <alignment horizontal="center" shrinkToFit="1"/>
    </xf>
    <xf numFmtId="0" fontId="8" fillId="0" borderId="0" xfId="0" applyFont="1" applyFill="1" applyAlignment="1">
      <alignment horizontal="left" shrinkToFit="1"/>
    </xf>
    <xf numFmtId="0" fontId="9" fillId="0" borderId="0" xfId="0" applyFont="1" applyFill="1" applyAlignment="1">
      <alignment vertical="center" shrinkToFit="1"/>
    </xf>
    <xf numFmtId="176" fontId="6" fillId="0" borderId="0" xfId="0" applyNumberFormat="1" applyFont="1" applyFill="1" applyBorder="1" applyAlignment="1">
      <alignment horizontal="center" vertical="center" wrapText="1" shrinkToFit="1"/>
    </xf>
    <xf numFmtId="176" fontId="6" fillId="0" borderId="0" xfId="0" applyNumberFormat="1" applyFont="1" applyFill="1" applyBorder="1" applyAlignment="1">
      <alignment horizontal="left" vertical="center" wrapText="1" shrinkToFit="1"/>
    </xf>
    <xf numFmtId="0" fontId="10" fillId="0" borderId="0" xfId="2" applyFont="1" applyAlignment="1">
      <alignment horizontal="center" vertical="center" shrinkToFit="1"/>
    </xf>
    <xf numFmtId="0" fontId="11" fillId="0" borderId="0" xfId="2" applyFont="1" applyAlignment="1">
      <alignment horizontal="left" vertical="center"/>
    </xf>
    <xf numFmtId="0" fontId="12" fillId="0" borderId="1" xfId="2" applyFont="1" applyBorder="1" applyAlignment="1">
      <alignment horizontal="center" vertical="center"/>
    </xf>
    <xf numFmtId="0" fontId="12" fillId="0" borderId="2" xfId="2" applyFont="1" applyBorder="1" applyAlignment="1">
      <alignment horizontal="center" vertical="center" shrinkToFit="1"/>
    </xf>
    <xf numFmtId="0" fontId="12" fillId="0" borderId="3" xfId="2" applyFont="1" applyBorder="1" applyAlignment="1">
      <alignment horizontal="center" vertical="center" shrinkToFit="1"/>
    </xf>
    <xf numFmtId="0" fontId="12" fillId="0" borderId="4"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8" xfId="2" applyFont="1" applyBorder="1" applyAlignment="1">
      <alignment horizontal="center" vertical="center" shrinkToFit="1"/>
    </xf>
    <xf numFmtId="0" fontId="13" fillId="0" borderId="9" xfId="2" applyFont="1" applyBorder="1" applyAlignment="1">
      <alignment horizontal="center" vertical="center" wrapText="1" shrinkToFit="1"/>
    </xf>
    <xf numFmtId="0" fontId="12" fillId="0" borderId="10" xfId="2" applyFont="1" applyBorder="1" applyAlignment="1">
      <alignment horizontal="center" vertical="center"/>
    </xf>
    <xf numFmtId="0" fontId="12" fillId="0" borderId="11" xfId="2" applyFont="1" applyBorder="1" applyAlignment="1">
      <alignment horizontal="center" vertical="center" shrinkToFit="1"/>
    </xf>
    <xf numFmtId="0" fontId="5" fillId="0" borderId="9" xfId="2" applyFont="1" applyBorder="1" applyAlignment="1">
      <alignment horizontal="center" vertical="center" wrapText="1" shrinkToFit="1"/>
    </xf>
    <xf numFmtId="0" fontId="5" fillId="0" borderId="12" xfId="2" applyFont="1" applyBorder="1" applyAlignment="1">
      <alignment horizontal="center" vertical="center" shrinkToFit="1"/>
    </xf>
    <xf numFmtId="0" fontId="5" fillId="0" borderId="13" xfId="2" applyFont="1" applyBorder="1" applyAlignment="1">
      <alignment horizontal="center" vertical="center" shrinkToFit="1"/>
    </xf>
    <xf numFmtId="0" fontId="5" fillId="0" borderId="14" xfId="2" applyFont="1" applyBorder="1" applyAlignment="1">
      <alignment horizontal="center" vertical="center" shrinkToFit="1"/>
    </xf>
    <xf numFmtId="0" fontId="13" fillId="0" borderId="12" xfId="2" applyFont="1" applyBorder="1" applyAlignment="1">
      <alignment horizontal="center" vertical="center" wrapText="1" shrinkToFit="1"/>
    </xf>
    <xf numFmtId="0" fontId="5" fillId="0" borderId="12" xfId="2" applyFont="1" applyBorder="1" applyAlignment="1">
      <alignment horizontal="center" vertical="center" wrapText="1" shrinkToFit="1"/>
    </xf>
    <xf numFmtId="0" fontId="5" fillId="0" borderId="15" xfId="2" applyFont="1" applyBorder="1" applyAlignment="1">
      <alignment horizontal="center" vertical="center" shrinkToFit="1"/>
    </xf>
    <xf numFmtId="0" fontId="5" fillId="0" borderId="16" xfId="2" applyFont="1" applyBorder="1" applyAlignment="1">
      <alignment horizontal="center" vertical="center" shrinkToFit="1"/>
    </xf>
    <xf numFmtId="0" fontId="5" fillId="0" borderId="17" xfId="2" applyFont="1" applyBorder="1" applyAlignment="1">
      <alignment horizontal="center" vertical="center" shrinkToFit="1"/>
    </xf>
    <xf numFmtId="0" fontId="14" fillId="0" borderId="17" xfId="2" applyFont="1" applyBorder="1" applyAlignment="1">
      <alignment horizontal="center" vertical="center" wrapText="1" shrinkToFit="1"/>
    </xf>
    <xf numFmtId="0" fontId="15" fillId="0" borderId="18" xfId="2" applyFont="1" applyBorder="1" applyAlignment="1">
      <alignment horizontal="center" vertical="center" wrapText="1"/>
    </xf>
    <xf numFmtId="0" fontId="5" fillId="0" borderId="18" xfId="2" applyFont="1" applyBorder="1" applyAlignment="1">
      <alignment horizontal="center" vertical="center" shrinkToFit="1"/>
    </xf>
    <xf numFmtId="0" fontId="5" fillId="0" borderId="19" xfId="2" applyFont="1" applyBorder="1" applyAlignment="1">
      <alignment horizontal="center" vertical="center" shrinkToFit="1"/>
    </xf>
    <xf numFmtId="0" fontId="16" fillId="0" borderId="17" xfId="2" applyFont="1" applyBorder="1" applyAlignment="1">
      <alignment horizontal="center" vertical="center" wrapText="1" shrinkToFit="1"/>
    </xf>
    <xf numFmtId="0" fontId="12" fillId="0" borderId="20" xfId="2" applyFont="1" applyBorder="1" applyAlignment="1">
      <alignment horizontal="center" vertical="center"/>
    </xf>
    <xf numFmtId="0" fontId="12" fillId="0" borderId="21" xfId="2" applyFont="1" applyBorder="1" applyAlignment="1">
      <alignment horizontal="center" vertical="center" shrinkToFit="1"/>
    </xf>
    <xf numFmtId="0" fontId="5" fillId="0" borderId="22" xfId="2" applyFont="1" applyBorder="1" applyAlignment="1">
      <alignment horizontal="center" vertical="center" shrinkToFit="1"/>
    </xf>
    <xf numFmtId="0" fontId="5" fillId="0" borderId="23" xfId="2" applyFont="1" applyBorder="1" applyAlignment="1">
      <alignment horizontal="center" vertical="center" shrinkToFit="1"/>
    </xf>
    <xf numFmtId="0" fontId="5" fillId="0" borderId="24" xfId="2" applyFont="1" applyBorder="1" applyAlignment="1">
      <alignment horizontal="center" vertical="center" shrinkToFit="1"/>
    </xf>
    <xf numFmtId="0" fontId="5" fillId="0" borderId="24" xfId="2" applyFont="1" applyBorder="1" applyAlignment="1">
      <alignment horizontal="center" vertical="center" shrinkToFit="1"/>
    </xf>
    <xf numFmtId="0" fontId="17" fillId="0" borderId="25" xfId="2" applyFont="1" applyBorder="1" applyAlignment="1">
      <alignment horizontal="center" vertical="center"/>
    </xf>
    <xf numFmtId="38" fontId="18" fillId="0" borderId="2" xfId="2" applyNumberFormat="1" applyFont="1" applyBorder="1" applyAlignment="1">
      <alignment horizontal="left" vertical="center" indent="1" shrinkToFit="1"/>
    </xf>
    <xf numFmtId="38" fontId="18" fillId="2" borderId="2" xfId="2" applyNumberFormat="1" applyFont="1" applyFill="1" applyBorder="1" applyAlignment="1">
      <alignment horizontal="center" vertical="center" shrinkToFit="1"/>
    </xf>
    <xf numFmtId="40" fontId="17" fillId="0" borderId="17" xfId="1" applyNumberFormat="1" applyFont="1" applyFill="1" applyBorder="1" applyAlignment="1">
      <alignment horizontal="right" vertical="center" shrinkToFit="1"/>
    </xf>
    <xf numFmtId="38" fontId="17" fillId="0" borderId="12" xfId="1" applyNumberFormat="1" applyFont="1" applyFill="1" applyBorder="1" applyAlignment="1">
      <alignment horizontal="center" vertical="center" shrinkToFit="1"/>
    </xf>
    <xf numFmtId="40" fontId="17" fillId="0" borderId="15" xfId="1" applyNumberFormat="1" applyFont="1" applyBorder="1" applyAlignment="1">
      <alignment horizontal="right" vertical="center" shrinkToFit="1"/>
    </xf>
    <xf numFmtId="40" fontId="1" fillId="2" borderId="13" xfId="1" applyNumberFormat="1" applyFont="1" applyFill="1" applyBorder="1" applyAlignment="1">
      <alignment horizontal="center" vertical="center" shrinkToFit="1"/>
    </xf>
    <xf numFmtId="38" fontId="19" fillId="2" borderId="26" xfId="1" applyFont="1" applyFill="1" applyBorder="1" applyAlignment="1" applyProtection="1">
      <alignment vertical="center"/>
    </xf>
    <xf numFmtId="40" fontId="17" fillId="0" borderId="16" xfId="1" applyNumberFormat="1" applyFont="1" applyBorder="1" applyAlignment="1">
      <alignment vertical="center" shrinkToFit="1"/>
    </xf>
    <xf numFmtId="40" fontId="17" fillId="0" borderId="12" xfId="1" applyNumberFormat="1" applyFont="1" applyBorder="1" applyAlignment="1">
      <alignment vertical="center" shrinkToFit="1"/>
    </xf>
    <xf numFmtId="40" fontId="17" fillId="2" borderId="17" xfId="1" applyNumberFormat="1" applyFont="1" applyFill="1" applyBorder="1" applyAlignment="1">
      <alignment horizontal="right" vertical="center" shrinkToFit="1"/>
    </xf>
    <xf numFmtId="38" fontId="5" fillId="0" borderId="0" xfId="2" applyNumberFormat="1" applyFont="1" applyAlignment="1">
      <alignment horizontal="center" vertical="center"/>
    </xf>
    <xf numFmtId="0" fontId="5" fillId="0" borderId="0" xfId="2" applyFont="1" applyAlignment="1">
      <alignment horizontal="center" vertical="center"/>
    </xf>
    <xf numFmtId="0" fontId="17" fillId="0" borderId="10" xfId="2" applyFont="1" applyBorder="1" applyAlignment="1">
      <alignment horizontal="center" vertical="center"/>
    </xf>
    <xf numFmtId="0" fontId="18" fillId="0" borderId="11" xfId="2" applyFont="1" applyBorder="1" applyAlignment="1">
      <alignment horizontal="left" vertical="center" indent="1" shrinkToFit="1"/>
    </xf>
    <xf numFmtId="0" fontId="18" fillId="2" borderId="11" xfId="2" applyFont="1" applyFill="1" applyBorder="1" applyAlignment="1">
      <alignment horizontal="center" vertical="center" shrinkToFit="1"/>
    </xf>
    <xf numFmtId="40" fontId="17" fillId="0" borderId="27" xfId="1" applyNumberFormat="1" applyFont="1" applyFill="1" applyBorder="1" applyAlignment="1">
      <alignment horizontal="right" vertical="center" shrinkToFit="1"/>
    </xf>
    <xf numFmtId="38" fontId="17" fillId="0" borderId="17" xfId="1" applyNumberFormat="1" applyFont="1" applyFill="1" applyBorder="1" applyAlignment="1">
      <alignment horizontal="center" vertical="center" shrinkToFit="1"/>
    </xf>
    <xf numFmtId="40" fontId="17" fillId="0" borderId="18" xfId="1" applyNumberFormat="1" applyFont="1" applyBorder="1" applyAlignment="1">
      <alignment horizontal="right" vertical="center" shrinkToFit="1"/>
    </xf>
    <xf numFmtId="40" fontId="1" fillId="2" borderId="28" xfId="1" applyNumberFormat="1" applyFont="1" applyFill="1" applyBorder="1" applyAlignment="1">
      <alignment horizontal="center" vertical="center" shrinkToFit="1"/>
    </xf>
    <xf numFmtId="38" fontId="19" fillId="2" borderId="29" xfId="1" applyFont="1" applyFill="1" applyBorder="1" applyAlignment="1" applyProtection="1">
      <alignment vertical="center"/>
    </xf>
    <xf numFmtId="40" fontId="17" fillId="0" borderId="30" xfId="1" applyNumberFormat="1" applyFont="1" applyBorder="1" applyAlignment="1">
      <alignment vertical="center" shrinkToFit="1"/>
    </xf>
    <xf numFmtId="40" fontId="17" fillId="0" borderId="31" xfId="1" applyNumberFormat="1" applyFont="1" applyBorder="1" applyAlignment="1">
      <alignment vertical="center" shrinkToFit="1"/>
    </xf>
    <xf numFmtId="40" fontId="17" fillId="2" borderId="27" xfId="1" applyNumberFormat="1" applyFont="1" applyFill="1" applyBorder="1" applyAlignment="1">
      <alignment horizontal="right" vertical="center" shrinkToFit="1"/>
    </xf>
    <xf numFmtId="0" fontId="17" fillId="0" borderId="32" xfId="2" applyFont="1" applyBorder="1" applyAlignment="1">
      <alignment horizontal="center" vertical="center"/>
    </xf>
    <xf numFmtId="38" fontId="18" fillId="0" borderId="33" xfId="2" applyNumberFormat="1" applyFont="1" applyBorder="1" applyAlignment="1">
      <alignment horizontal="left" vertical="center" indent="1" shrinkToFit="1"/>
    </xf>
    <xf numFmtId="38" fontId="18" fillId="2" borderId="33" xfId="2" applyNumberFormat="1" applyFont="1" applyFill="1" applyBorder="1" applyAlignment="1">
      <alignment horizontal="center" vertical="center" shrinkToFit="1"/>
    </xf>
    <xf numFmtId="40" fontId="17" fillId="0" borderId="34" xfId="1" applyNumberFormat="1" applyFont="1" applyFill="1" applyBorder="1" applyAlignment="1">
      <alignment horizontal="right" vertical="center" shrinkToFit="1"/>
    </xf>
    <xf numFmtId="38" fontId="17" fillId="0" borderId="34" xfId="1" applyNumberFormat="1" applyFont="1" applyFill="1" applyBorder="1" applyAlignment="1">
      <alignment horizontal="center" vertical="center" shrinkToFit="1"/>
    </xf>
    <xf numFmtId="40" fontId="17" fillId="0" borderId="35" xfId="1" applyNumberFormat="1" applyFont="1" applyBorder="1" applyAlignment="1">
      <alignment horizontal="right" vertical="center" shrinkToFit="1"/>
    </xf>
    <xf numFmtId="40" fontId="1" fillId="2" borderId="36" xfId="1" applyNumberFormat="1" applyFont="1" applyFill="1" applyBorder="1" applyAlignment="1">
      <alignment horizontal="center" vertical="center" shrinkToFit="1"/>
    </xf>
    <xf numFmtId="38" fontId="19" fillId="2" borderId="37" xfId="1" applyFont="1" applyFill="1" applyBorder="1" applyAlignment="1" applyProtection="1">
      <alignment vertical="center"/>
    </xf>
    <xf numFmtId="40" fontId="17" fillId="0" borderId="38" xfId="1" applyNumberFormat="1" applyFont="1" applyBorder="1" applyAlignment="1">
      <alignment vertical="center" shrinkToFit="1"/>
    </xf>
    <xf numFmtId="40" fontId="17" fillId="0" borderId="39" xfId="1" applyNumberFormat="1" applyFont="1" applyBorder="1" applyAlignment="1">
      <alignment vertical="center" shrinkToFit="1"/>
    </xf>
    <xf numFmtId="38" fontId="18" fillId="0" borderId="40" xfId="2" applyNumberFormat="1" applyFont="1" applyBorder="1" applyAlignment="1">
      <alignment horizontal="left" vertical="center" indent="1" shrinkToFit="1"/>
    </xf>
    <xf numFmtId="38" fontId="18" fillId="2" borderId="40" xfId="2" applyNumberFormat="1" applyFont="1" applyFill="1" applyBorder="1" applyAlignment="1">
      <alignment horizontal="center" vertical="center" shrinkToFit="1"/>
    </xf>
    <xf numFmtId="40" fontId="1" fillId="2" borderId="41" xfId="1" applyNumberFormat="1" applyFont="1" applyFill="1" applyBorder="1" applyAlignment="1">
      <alignment horizontal="center" vertical="center" shrinkToFit="1"/>
    </xf>
    <xf numFmtId="38" fontId="19" fillId="2" borderId="42" xfId="1" applyFont="1" applyFill="1" applyBorder="1" applyAlignment="1" applyProtection="1">
      <alignment vertical="center"/>
    </xf>
    <xf numFmtId="40" fontId="17" fillId="0" borderId="43" xfId="1" applyNumberFormat="1" applyFont="1" applyBorder="1" applyAlignment="1">
      <alignment vertical="center" shrinkToFit="1"/>
    </xf>
    <xf numFmtId="38" fontId="18" fillId="2" borderId="11" xfId="2" applyNumberFormat="1" applyFont="1" applyFill="1" applyBorder="1" applyAlignment="1">
      <alignment horizontal="center" vertical="center" shrinkToFit="1"/>
    </xf>
    <xf numFmtId="38" fontId="19" fillId="2" borderId="44" xfId="1" applyFont="1" applyFill="1" applyBorder="1" applyAlignment="1" applyProtection="1">
      <alignment vertical="center"/>
    </xf>
    <xf numFmtId="40" fontId="17" fillId="0" borderId="34" xfId="1" applyNumberFormat="1" applyFont="1" applyBorder="1" applyAlignment="1">
      <alignment vertical="center" shrinkToFit="1"/>
    </xf>
    <xf numFmtId="38" fontId="19" fillId="2" borderId="45" xfId="1" applyFont="1" applyFill="1" applyBorder="1" applyAlignment="1" applyProtection="1">
      <alignment vertical="center"/>
    </xf>
    <xf numFmtId="40" fontId="17" fillId="0" borderId="46" xfId="1" applyNumberFormat="1" applyFont="1" applyBorder="1" applyAlignment="1">
      <alignment vertical="center" shrinkToFit="1"/>
    </xf>
    <xf numFmtId="38" fontId="18" fillId="0" borderId="33" xfId="2" applyNumberFormat="1" applyFont="1" applyBorder="1" applyAlignment="1">
      <alignment horizontal="left" vertical="center" wrapText="1" indent="1" shrinkToFit="1"/>
    </xf>
    <xf numFmtId="38" fontId="18" fillId="0" borderId="40" xfId="2" applyNumberFormat="1" applyFont="1" applyBorder="1" applyAlignment="1">
      <alignment horizontal="left" vertical="center" wrapText="1" indent="1" shrinkToFit="1"/>
    </xf>
    <xf numFmtId="38" fontId="18" fillId="2" borderId="34" xfId="2" applyNumberFormat="1" applyFont="1" applyFill="1" applyBorder="1" applyAlignment="1">
      <alignment horizontal="center" vertical="center" shrinkToFit="1"/>
    </xf>
    <xf numFmtId="38" fontId="18" fillId="2" borderId="17" xfId="2" applyNumberFormat="1" applyFont="1" applyFill="1" applyBorder="1" applyAlignment="1">
      <alignment horizontal="center" vertical="center" shrinkToFit="1"/>
    </xf>
    <xf numFmtId="40" fontId="1" fillId="2" borderId="47" xfId="1" applyNumberFormat="1" applyFont="1" applyFill="1" applyBorder="1" applyAlignment="1">
      <alignment horizontal="center" vertical="center" shrinkToFit="1"/>
    </xf>
    <xf numFmtId="38" fontId="20" fillId="0" borderId="33" xfId="2" applyNumberFormat="1" applyFont="1" applyBorder="1" applyAlignment="1">
      <alignment horizontal="left" vertical="center" indent="1" shrinkToFit="1"/>
    </xf>
    <xf numFmtId="40" fontId="17" fillId="0" borderId="48" xfId="1" applyNumberFormat="1" applyFont="1" applyBorder="1" applyAlignment="1">
      <alignment vertical="center" shrinkToFit="1"/>
    </xf>
    <xf numFmtId="40" fontId="17" fillId="2" borderId="34" xfId="1" applyNumberFormat="1" applyFont="1" applyFill="1" applyBorder="1" applyAlignment="1">
      <alignment horizontal="right" vertical="center" shrinkToFit="1"/>
    </xf>
    <xf numFmtId="38" fontId="20" fillId="0" borderId="40" xfId="2" applyNumberFormat="1" applyFont="1" applyBorder="1" applyAlignment="1">
      <alignment horizontal="left" vertical="center" indent="1" shrinkToFit="1"/>
    </xf>
    <xf numFmtId="38" fontId="19" fillId="2" borderId="49" xfId="1" applyFont="1" applyFill="1" applyBorder="1" applyAlignment="1" applyProtection="1">
      <alignment vertical="center"/>
    </xf>
    <xf numFmtId="40" fontId="17" fillId="0" borderId="50" xfId="1" applyNumberFormat="1" applyFont="1" applyBorder="1" applyAlignment="1">
      <alignment vertical="center" shrinkToFit="1"/>
    </xf>
    <xf numFmtId="40" fontId="17" fillId="0" borderId="51" xfId="1" applyNumberFormat="1" applyFont="1" applyBorder="1" applyAlignment="1">
      <alignment vertical="center" shrinkToFit="1"/>
    </xf>
    <xf numFmtId="40" fontId="1" fillId="2" borderId="52" xfId="1" applyNumberFormat="1" applyFont="1" applyFill="1" applyBorder="1" applyAlignment="1">
      <alignment horizontal="center" vertical="center" shrinkToFit="1"/>
    </xf>
    <xf numFmtId="0" fontId="17" fillId="0" borderId="53" xfId="2" applyFont="1" applyBorder="1" applyAlignment="1">
      <alignment horizontal="center" vertical="center"/>
    </xf>
    <xf numFmtId="38" fontId="18" fillId="0" borderId="54" xfId="2" applyNumberFormat="1" applyFont="1" applyBorder="1" applyAlignment="1">
      <alignment horizontal="left" vertical="center" indent="1" shrinkToFit="1"/>
    </xf>
    <xf numFmtId="38" fontId="18" fillId="2" borderId="12" xfId="2" applyNumberFormat="1" applyFont="1" applyFill="1" applyBorder="1" applyAlignment="1">
      <alignment horizontal="center" vertical="center" shrinkToFit="1"/>
    </xf>
    <xf numFmtId="40" fontId="17" fillId="0" borderId="12" xfId="1" applyNumberFormat="1" applyFont="1" applyFill="1" applyBorder="1" applyAlignment="1">
      <alignment horizontal="right" vertical="center" shrinkToFit="1"/>
    </xf>
    <xf numFmtId="40" fontId="1" fillId="2" borderId="55" xfId="1" applyNumberFormat="1" applyFont="1" applyFill="1" applyBorder="1" applyAlignment="1">
      <alignment horizontal="center" vertical="center" shrinkToFit="1"/>
    </xf>
    <xf numFmtId="40" fontId="17" fillId="2" borderId="12" xfId="1" applyNumberFormat="1" applyFont="1" applyFill="1" applyBorder="1" applyAlignment="1">
      <alignment horizontal="right" vertical="center" shrinkToFit="1"/>
    </xf>
    <xf numFmtId="40" fontId="1" fillId="2" borderId="56" xfId="1" applyNumberFormat="1" applyFont="1" applyFill="1" applyBorder="1" applyAlignment="1">
      <alignment horizontal="center" vertical="center" shrinkToFit="1"/>
    </xf>
    <xf numFmtId="40" fontId="17" fillId="0" borderId="57" xfId="1" applyNumberFormat="1" applyFont="1" applyBorder="1" applyAlignment="1">
      <alignment vertical="center" shrinkToFit="1"/>
    </xf>
    <xf numFmtId="38" fontId="21" fillId="0" borderId="0" xfId="1" applyFont="1" applyAlignment="1">
      <alignment vertical="center"/>
    </xf>
    <xf numFmtId="177" fontId="5" fillId="0" borderId="0" xfId="2" applyNumberFormat="1" applyFont="1" applyAlignment="1">
      <alignment vertical="center"/>
    </xf>
    <xf numFmtId="38" fontId="20" fillId="0" borderId="54" xfId="2" applyNumberFormat="1" applyFont="1" applyBorder="1" applyAlignment="1">
      <alignment horizontal="left" vertical="center" indent="1" shrinkToFit="1"/>
    </xf>
    <xf numFmtId="0" fontId="0" fillId="0" borderId="12" xfId="0" applyBorder="1" applyAlignment="1">
      <alignment vertical="center" shrinkToFit="1"/>
    </xf>
    <xf numFmtId="0" fontId="0" fillId="0" borderId="15" xfId="0" applyBorder="1" applyAlignment="1">
      <alignment vertical="center" shrinkToFit="1"/>
    </xf>
    <xf numFmtId="0" fontId="0" fillId="0" borderId="12" xfId="0" applyBorder="1" applyAlignment="1">
      <alignment horizontal="right" vertical="center" shrinkToFit="1"/>
    </xf>
    <xf numFmtId="0" fontId="17" fillId="0" borderId="58" xfId="2" applyFont="1" applyBorder="1" applyAlignment="1">
      <alignment horizontal="center" vertical="center"/>
    </xf>
    <xf numFmtId="38" fontId="20" fillId="0" borderId="59" xfId="2" applyNumberFormat="1" applyFont="1" applyBorder="1" applyAlignment="1">
      <alignment horizontal="left" vertical="center" indent="1" shrinkToFit="1"/>
    </xf>
    <xf numFmtId="38" fontId="18" fillId="2" borderId="60" xfId="2" applyNumberFormat="1" applyFont="1" applyFill="1" applyBorder="1" applyAlignment="1">
      <alignment horizontal="center" vertical="center" shrinkToFit="1"/>
    </xf>
    <xf numFmtId="40" fontId="17" fillId="0" borderId="60" xfId="1" applyNumberFormat="1" applyFont="1" applyFill="1" applyBorder="1" applyAlignment="1">
      <alignment horizontal="right" vertical="center" shrinkToFit="1"/>
    </xf>
    <xf numFmtId="0" fontId="0" fillId="0" borderId="17" xfId="0" applyBorder="1" applyAlignment="1">
      <alignment vertical="center" shrinkToFit="1"/>
    </xf>
    <xf numFmtId="0" fontId="0" fillId="0" borderId="18" xfId="0" applyBorder="1" applyAlignment="1">
      <alignment vertical="center" shrinkToFit="1"/>
    </xf>
    <xf numFmtId="38" fontId="19" fillId="2" borderId="61" xfId="1" applyFont="1" applyFill="1" applyBorder="1" applyAlignment="1" applyProtection="1">
      <alignment vertical="center"/>
    </xf>
    <xf numFmtId="0" fontId="0" fillId="0" borderId="17" xfId="0" applyBorder="1" applyAlignment="1">
      <alignment horizontal="right" vertical="center" shrinkToFit="1"/>
    </xf>
    <xf numFmtId="38" fontId="12" fillId="2" borderId="62" xfId="1" applyFont="1" applyFill="1" applyBorder="1" applyAlignment="1">
      <alignment horizontal="center" vertical="center" shrinkToFit="1"/>
    </xf>
    <xf numFmtId="38" fontId="12" fillId="0" borderId="62" xfId="1" applyFont="1" applyBorder="1" applyAlignment="1">
      <alignment vertical="center" shrinkToFit="1"/>
    </xf>
    <xf numFmtId="38" fontId="12" fillId="0" borderId="62" xfId="1" applyFont="1" applyBorder="1" applyAlignment="1">
      <alignment horizontal="center" vertical="center" shrinkToFit="1"/>
    </xf>
    <xf numFmtId="40" fontId="22" fillId="0" borderId="6" xfId="1" applyNumberFormat="1" applyFont="1" applyBorder="1" applyAlignment="1">
      <alignment vertical="center" shrinkToFit="1"/>
    </xf>
    <xf numFmtId="40" fontId="22" fillId="2" borderId="6" xfId="1" applyNumberFormat="1" applyFont="1" applyFill="1" applyBorder="1" applyAlignment="1">
      <alignment horizontal="center" vertical="center" shrinkToFit="1"/>
    </xf>
    <xf numFmtId="38" fontId="22" fillId="2" borderId="63" xfId="1" applyFont="1" applyFill="1" applyBorder="1" applyAlignment="1">
      <alignment vertical="center" shrinkToFit="1"/>
    </xf>
    <xf numFmtId="38" fontId="22" fillId="0" borderId="62" xfId="1" applyFont="1" applyBorder="1" applyAlignment="1">
      <alignment vertical="center" shrinkToFit="1"/>
    </xf>
    <xf numFmtId="40" fontId="22" fillId="0" borderId="62" xfId="1" applyNumberFormat="1" applyFont="1" applyBorder="1" applyAlignment="1">
      <alignment vertical="center" shrinkToFit="1"/>
    </xf>
    <xf numFmtId="40" fontId="22" fillId="2" borderId="8" xfId="1" applyNumberFormat="1" applyFont="1" applyFill="1" applyBorder="1" applyAlignment="1">
      <alignment vertical="center" shrinkToFit="1"/>
    </xf>
    <xf numFmtId="0" fontId="13" fillId="0" borderId="0" xfId="2" applyFont="1" applyAlignment="1">
      <alignment vertical="center"/>
    </xf>
    <xf numFmtId="38" fontId="13" fillId="0" borderId="0" xfId="2" applyNumberFormat="1" applyFont="1" applyAlignment="1">
      <alignment vertical="center"/>
    </xf>
    <xf numFmtId="38" fontId="21" fillId="3" borderId="0" xfId="1" applyFont="1" applyFill="1" applyAlignment="1">
      <alignment vertical="center"/>
    </xf>
    <xf numFmtId="177" fontId="13" fillId="0" borderId="0" xfId="2" applyNumberFormat="1" applyFont="1" applyAlignment="1">
      <alignment vertical="center"/>
    </xf>
    <xf numFmtId="38" fontId="5" fillId="0" borderId="0" xfId="1" applyFont="1" applyAlignment="1">
      <alignment horizontal="center" vertical="center"/>
    </xf>
    <xf numFmtId="38" fontId="5" fillId="0" borderId="0" xfId="1" applyFont="1" applyAlignment="1">
      <alignment vertical="center"/>
    </xf>
    <xf numFmtId="0" fontId="23" fillId="0" borderId="0" xfId="2" applyFont="1" applyAlignment="1">
      <alignment horizontal="left" vertical="center" wrapText="1"/>
    </xf>
    <xf numFmtId="0" fontId="13" fillId="0" borderId="0" xfId="2" applyFont="1" applyAlignment="1">
      <alignment horizontal="center" vertical="center"/>
    </xf>
    <xf numFmtId="38" fontId="21" fillId="2" borderId="62" xfId="2" applyNumberFormat="1" applyFont="1" applyFill="1" applyBorder="1" applyAlignment="1">
      <alignment vertical="center"/>
    </xf>
    <xf numFmtId="40" fontId="21" fillId="3" borderId="0" xfId="1" applyNumberFormat="1" applyFont="1" applyFill="1" applyAlignment="1">
      <alignment horizontal="center" vertical="center"/>
    </xf>
    <xf numFmtId="0" fontId="5" fillId="0" borderId="0" xfId="0" applyFont="1" applyAlignment="1">
      <alignment vertical="center"/>
    </xf>
    <xf numFmtId="0" fontId="22" fillId="0" borderId="0" xfId="2" applyFont="1" applyAlignment="1">
      <alignment vertical="center"/>
    </xf>
    <xf numFmtId="0" fontId="13" fillId="0" borderId="0" xfId="2" applyFont="1" applyAlignment="1">
      <alignment horizontal="right" vertical="center"/>
    </xf>
    <xf numFmtId="0" fontId="23" fillId="0" borderId="0" xfId="2" applyFont="1" applyAlignment="1">
      <alignment vertical="center"/>
    </xf>
    <xf numFmtId="38" fontId="21" fillId="2" borderId="62" xfId="1" applyNumberFormat="1" applyFont="1" applyFill="1" applyBorder="1" applyAlignment="1">
      <alignment vertical="center"/>
    </xf>
    <xf numFmtId="40" fontId="22" fillId="0" borderId="0" xfId="1" applyNumberFormat="1" applyFont="1" applyAlignment="1">
      <alignment horizontal="center" vertical="center"/>
    </xf>
  </cellXfs>
  <cellStyles count="3">
    <cellStyle name="桁区切り" xfId="1" builtinId="6"/>
    <cellStyle name="標準" xfId="0" builtinId="0"/>
    <cellStyle name="標準_別紙６"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10</xdr:col>
      <xdr:colOff>847725</xdr:colOff>
      <xdr:row>0</xdr:row>
      <xdr:rowOff>47625</xdr:rowOff>
    </xdr:from>
    <xdr:to>
      <xdr:col>11</xdr:col>
      <xdr:colOff>657225</xdr:colOff>
      <xdr:row>0</xdr:row>
      <xdr:rowOff>514350</xdr:rowOff>
    </xdr:to>
    <xdr:sp macro="" textlink="">
      <xdr:nvSpPr>
        <xdr:cNvPr id="2" name="Text Box 1"/>
        <xdr:cNvSpPr txBox="1">
          <a:spLocks noChangeArrowheads="1"/>
        </xdr:cNvSpPr>
      </xdr:nvSpPr>
      <xdr:spPr bwMode="auto">
        <a:xfrm>
          <a:off x="16021050" y="47625"/>
          <a:ext cx="1914525" cy="4667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0" anchor="t" upright="1"/>
        <a:lstStyle/>
        <a:p>
          <a:pPr algn="ctr" rtl="0">
            <a:lnSpc>
              <a:spcPts val="3000"/>
            </a:lnSpc>
            <a:defRPr sz="1000"/>
          </a:pPr>
          <a:r>
            <a:rPr lang="ja-JP" altLang="en-US" sz="2400" b="1" i="0" u="none" strike="noStrike" baseline="0">
              <a:solidFill>
                <a:srgbClr val="000000"/>
              </a:solidFill>
              <a:latin typeface="ＭＳ Ｐゴシック"/>
              <a:ea typeface="ＭＳ Ｐゴシック"/>
            </a:rPr>
            <a:t>別紙４-1</a:t>
          </a:r>
        </a:p>
        <a:p>
          <a:pPr algn="ctr" rtl="0">
            <a:lnSpc>
              <a:spcPts val="2900"/>
            </a:lnSpc>
            <a:defRPr sz="1000"/>
          </a:pPr>
          <a:endParaRPr lang="ja-JP" altLang="en-US" sz="2400" b="1" i="0" u="none" strike="noStrike" baseline="0">
            <a:solidFill>
              <a:srgbClr val="000000"/>
            </a:solidFill>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0.14\&#23567;&#37089;&#24066;\12_&#32076;&#21942;&#25919;&#31574;&#37096;\1203_&#36001;&#25919;&#35506;\120300_&#36001;&#25919;&#35506;&#20849;&#36890;\&#9733;&#38651;&#27671;\&#9733;R7&#38651;&#27671;&#20837;&#26413;\R8\01&#36215;&#26696;\&#9679;03-5%20%20&#21029;&#32025;3,4,7&#20104;&#23450;&#20385;&#26684;&#31639;&#20986;&#36039;&#26009;%20%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03-5%20%20&#21029;&#32025;5,6,&#20104;&#23450;&#20385;&#26684;&#31639;&#20986;&#36039;&#26009;%20(&#23567;&#37089;&#2406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1202\g-016031-$\01_&#20849;&#26377;&#12501;&#12457;&#12523;&#12480;\H27&#35373;&#20633;&#35506;\K5-5-01&#12288;&#20445;&#20840;&#12288;&#24193;&#33294;&#20445;&#20840;&#26989;&#21209;&#22996;&#35351;&#12539;&#36035;&#36024;&#20511;&#12539;&#20462;&#32341;\09_&#24066;&#24193;&#33294;&#38651;&#21147;&#20379;&#32102;&#22865;&#32004;(&#38651;&#21147;&#20837;&#26413;)\&#23398;&#26657;&#26045;&#35373;&#38651;&#21147;&#20837;&#26413;\&#9312;&#20837;&#26413;&#20282;&#12356;\&#38651;&#21147;&#20837;&#26413;&#36039;&#26009;&#65288;&#24179;&#25104;&#65298;&#65303;&#24180;&#24230;&#65289;H27-6-1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1202\g-016031-$\01_&#20849;&#26377;&#12501;&#12457;&#12523;&#12480;\H27&#35373;&#20633;&#35506;\K5-5-01&#12288;&#20445;&#20840;&#12288;&#24193;&#33294;&#20445;&#20840;&#26989;&#21209;&#22996;&#35351;&#12539;&#36035;&#36024;&#20511;&#12539;&#20462;&#32341;\09_&#24066;&#24193;&#33294;&#38651;&#21147;&#20379;&#32102;&#22865;&#32004;(&#38651;&#21147;&#20837;&#26413;)\&#26412;&#24193;&#33294;&#38651;&#21147;&#20837;&#26413;\&#9312;&#20837;&#26413;&#20282;&#12356;\&#38651;&#21147;&#20837;&#26413;&#36039;&#26009;&#65288;&#24179;&#25104;&#65298;&#65303;&#24180;&#24230;&#65289;H27-6-1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九電)予定金額"/>
      <sheetName val="(九電)予定金額 (最終)"/>
      <sheetName val="(九電)予定金額  (2)"/>
      <sheetName val="別添資料"/>
      <sheetName val="別紙3"/>
      <sheetName val="別紙6-2"/>
      <sheetName val="別紙4-1"/>
      <sheetName val="別紙4-2 (試算)"/>
      <sheetName val="別紙7　請求書送付先 "/>
      <sheetName val="予定価格算出資料"/>
    </sheetNames>
    <sheetDataSet>
      <sheetData sheetId="0"/>
      <sheetData sheetId="1"/>
      <sheetData sheetId="2"/>
      <sheetData sheetId="3"/>
      <sheetData sheetId="4">
        <row r="5">
          <cell r="C5">
            <v>227</v>
          </cell>
          <cell r="D5">
            <v>20081</v>
          </cell>
          <cell r="E5">
            <v>23342</v>
          </cell>
          <cell r="F5">
            <v>27482</v>
          </cell>
          <cell r="G5">
            <v>44808</v>
          </cell>
          <cell r="H5">
            <v>45404</v>
          </cell>
          <cell r="I5">
            <v>35795</v>
          </cell>
          <cell r="J5">
            <v>26359</v>
          </cell>
          <cell r="K5">
            <v>22959</v>
          </cell>
          <cell r="L5">
            <v>32686</v>
          </cell>
          <cell r="M5">
            <v>38941</v>
          </cell>
          <cell r="N5">
            <v>32789</v>
          </cell>
          <cell r="O5">
            <v>29961</v>
          </cell>
        </row>
        <row r="6">
          <cell r="C6">
            <v>48</v>
          </cell>
          <cell r="D6">
            <v>2512</v>
          </cell>
          <cell r="E6">
            <v>2748</v>
          </cell>
          <cell r="F6">
            <v>2968</v>
          </cell>
          <cell r="G6">
            <v>5417</v>
          </cell>
          <cell r="H6">
            <v>5452</v>
          </cell>
          <cell r="I6">
            <v>4180</v>
          </cell>
          <cell r="J6">
            <v>3126</v>
          </cell>
          <cell r="K6">
            <v>2710</v>
          </cell>
          <cell r="L6">
            <v>3763</v>
          </cell>
          <cell r="M6">
            <v>4688</v>
          </cell>
          <cell r="N6">
            <v>3983</v>
          </cell>
          <cell r="O6">
            <v>3584</v>
          </cell>
        </row>
        <row r="7">
          <cell r="C7">
            <v>171</v>
          </cell>
          <cell r="D7">
            <v>6489</v>
          </cell>
          <cell r="E7">
            <v>12561</v>
          </cell>
          <cell r="F7">
            <v>17059</v>
          </cell>
          <cell r="G7">
            <v>30536</v>
          </cell>
          <cell r="H7">
            <v>31705</v>
          </cell>
          <cell r="I7">
            <v>24377</v>
          </cell>
          <cell r="J7">
            <v>14514</v>
          </cell>
          <cell r="K7">
            <v>9377</v>
          </cell>
          <cell r="L7">
            <v>18998</v>
          </cell>
          <cell r="M7">
            <v>21259</v>
          </cell>
          <cell r="N7">
            <v>15555</v>
          </cell>
          <cell r="O7">
            <v>9830</v>
          </cell>
        </row>
        <row r="8">
          <cell r="C8">
            <v>52</v>
          </cell>
          <cell r="D8">
            <v>3287</v>
          </cell>
          <cell r="E8">
            <v>3098</v>
          </cell>
          <cell r="F8">
            <v>3362</v>
          </cell>
          <cell r="G8">
            <v>4725</v>
          </cell>
          <cell r="H8">
            <v>4829</v>
          </cell>
          <cell r="I8">
            <v>5442</v>
          </cell>
          <cell r="J8">
            <v>3697</v>
          </cell>
          <cell r="K8">
            <v>3514</v>
          </cell>
          <cell r="L8">
            <v>4435</v>
          </cell>
          <cell r="M8">
            <v>5080</v>
          </cell>
          <cell r="N8">
            <v>5083</v>
          </cell>
          <cell r="O8">
            <v>4690</v>
          </cell>
        </row>
        <row r="9">
          <cell r="C9">
            <v>346</v>
          </cell>
          <cell r="D9">
            <v>55893</v>
          </cell>
          <cell r="E9">
            <v>61473</v>
          </cell>
          <cell r="F9">
            <v>75168</v>
          </cell>
          <cell r="G9">
            <v>94843</v>
          </cell>
          <cell r="H9">
            <v>83726</v>
          </cell>
          <cell r="I9">
            <v>80673</v>
          </cell>
          <cell r="J9">
            <v>74819</v>
          </cell>
          <cell r="K9">
            <v>58938</v>
          </cell>
          <cell r="L9">
            <v>72866</v>
          </cell>
          <cell r="M9">
            <v>74816</v>
          </cell>
          <cell r="N9">
            <v>77404</v>
          </cell>
          <cell r="O9">
            <v>74770</v>
          </cell>
        </row>
        <row r="10">
          <cell r="C10">
            <v>97</v>
          </cell>
          <cell r="D10">
            <v>6098</v>
          </cell>
          <cell r="E10">
            <v>7490</v>
          </cell>
          <cell r="F10">
            <v>8929</v>
          </cell>
          <cell r="G10">
            <v>11689</v>
          </cell>
          <cell r="H10">
            <v>8535</v>
          </cell>
          <cell r="I10">
            <v>6701</v>
          </cell>
          <cell r="J10">
            <v>12074</v>
          </cell>
          <cell r="K10">
            <v>8426</v>
          </cell>
          <cell r="L10">
            <v>9385</v>
          </cell>
          <cell r="M10">
            <v>10545</v>
          </cell>
          <cell r="N10">
            <v>9827</v>
          </cell>
          <cell r="O10">
            <v>7747</v>
          </cell>
        </row>
        <row r="11">
          <cell r="C11">
            <v>319</v>
          </cell>
          <cell r="D11">
            <v>16186</v>
          </cell>
          <cell r="E11">
            <v>22051</v>
          </cell>
          <cell r="F11">
            <v>30626</v>
          </cell>
          <cell r="G11">
            <v>33356</v>
          </cell>
          <cell r="H11">
            <v>20227</v>
          </cell>
          <cell r="I11">
            <v>37776</v>
          </cell>
          <cell r="J11">
            <v>24115</v>
          </cell>
          <cell r="K11">
            <v>17852</v>
          </cell>
          <cell r="L11">
            <v>17852</v>
          </cell>
          <cell r="M11">
            <v>22967</v>
          </cell>
          <cell r="N11">
            <v>28712</v>
          </cell>
          <cell r="O11">
            <v>20137</v>
          </cell>
        </row>
        <row r="12">
          <cell r="C12">
            <v>148</v>
          </cell>
          <cell r="D12">
            <v>7025</v>
          </cell>
          <cell r="E12">
            <v>9927</v>
          </cell>
          <cell r="F12">
            <v>12128</v>
          </cell>
          <cell r="G12">
            <v>15552</v>
          </cell>
          <cell r="H12">
            <v>8927</v>
          </cell>
          <cell r="I12">
            <v>16106</v>
          </cell>
          <cell r="J12">
            <v>10098</v>
          </cell>
          <cell r="K12">
            <v>7377</v>
          </cell>
          <cell r="L12">
            <v>10498</v>
          </cell>
          <cell r="M12">
            <v>12773</v>
          </cell>
          <cell r="N12">
            <v>12158</v>
          </cell>
          <cell r="O12">
            <v>9915</v>
          </cell>
        </row>
        <row r="13">
          <cell r="C13">
            <v>91</v>
          </cell>
          <cell r="D13">
            <v>6265</v>
          </cell>
          <cell r="E13">
            <v>7421</v>
          </cell>
          <cell r="F13">
            <v>9467</v>
          </cell>
          <cell r="G13">
            <v>10826</v>
          </cell>
          <cell r="H13">
            <v>7319</v>
          </cell>
          <cell r="I13">
            <v>13391</v>
          </cell>
          <cell r="J13">
            <v>9181</v>
          </cell>
          <cell r="K13">
            <v>7076</v>
          </cell>
          <cell r="L13">
            <v>10217</v>
          </cell>
          <cell r="M13">
            <v>12268</v>
          </cell>
          <cell r="N13">
            <v>11000</v>
          </cell>
          <cell r="O13">
            <v>8544</v>
          </cell>
        </row>
        <row r="14">
          <cell r="C14">
            <v>341</v>
          </cell>
          <cell r="D14">
            <v>17617</v>
          </cell>
          <cell r="E14">
            <v>23688</v>
          </cell>
          <cell r="F14">
            <v>32370</v>
          </cell>
          <cell r="G14">
            <v>32319</v>
          </cell>
          <cell r="H14">
            <v>19352</v>
          </cell>
          <cell r="I14">
            <v>43286</v>
          </cell>
          <cell r="J14">
            <v>25981</v>
          </cell>
          <cell r="K14">
            <v>18688</v>
          </cell>
          <cell r="L14">
            <v>21685</v>
          </cell>
          <cell r="M14">
            <v>26911</v>
          </cell>
          <cell r="N14">
            <v>25270</v>
          </cell>
          <cell r="O14">
            <v>19814</v>
          </cell>
        </row>
        <row r="15">
          <cell r="C15">
            <v>200</v>
          </cell>
          <cell r="D15">
            <v>12967</v>
          </cell>
          <cell r="E15">
            <v>18451</v>
          </cell>
          <cell r="F15">
            <v>21464</v>
          </cell>
          <cell r="G15">
            <v>23689</v>
          </cell>
          <cell r="H15">
            <v>14638</v>
          </cell>
          <cell r="I15">
            <v>26832</v>
          </cell>
          <cell r="J15">
            <v>19300</v>
          </cell>
          <cell r="K15">
            <v>14612</v>
          </cell>
          <cell r="L15">
            <v>18474</v>
          </cell>
          <cell r="M15">
            <v>21697</v>
          </cell>
          <cell r="N15">
            <v>19751</v>
          </cell>
          <cell r="O15">
            <v>14971</v>
          </cell>
        </row>
        <row r="16">
          <cell r="C16">
            <v>162</v>
          </cell>
          <cell r="D16">
            <v>10256</v>
          </cell>
          <cell r="E16">
            <v>11581</v>
          </cell>
          <cell r="F16">
            <v>14539</v>
          </cell>
          <cell r="G16">
            <v>18771</v>
          </cell>
          <cell r="H16">
            <v>13120</v>
          </cell>
          <cell r="I16">
            <v>19483</v>
          </cell>
          <cell r="J16">
            <v>12961</v>
          </cell>
          <cell r="K16">
            <v>10042</v>
          </cell>
          <cell r="L16">
            <v>12613</v>
          </cell>
          <cell r="M16">
            <v>15725</v>
          </cell>
          <cell r="N16">
            <v>14917</v>
          </cell>
          <cell r="O16">
            <v>11582</v>
          </cell>
        </row>
        <row r="17">
          <cell r="C17">
            <v>256</v>
          </cell>
          <cell r="D17">
            <v>17608</v>
          </cell>
          <cell r="E17">
            <v>19592</v>
          </cell>
          <cell r="F17">
            <v>25745</v>
          </cell>
          <cell r="G17">
            <v>29189</v>
          </cell>
          <cell r="H17">
            <v>21886</v>
          </cell>
          <cell r="I17">
            <v>34324</v>
          </cell>
          <cell r="J17">
            <v>23695</v>
          </cell>
          <cell r="K17">
            <v>17899</v>
          </cell>
          <cell r="L17">
            <v>21104</v>
          </cell>
          <cell r="M17">
            <v>26767</v>
          </cell>
          <cell r="N17">
            <v>26955</v>
          </cell>
          <cell r="O17">
            <v>19589</v>
          </cell>
        </row>
        <row r="18">
          <cell r="C18">
            <v>76</v>
          </cell>
          <cell r="D18">
            <v>5509</v>
          </cell>
          <cell r="E18">
            <v>6187</v>
          </cell>
          <cell r="F18">
            <v>6509</v>
          </cell>
          <cell r="G18">
            <v>8937</v>
          </cell>
          <cell r="H18">
            <v>6436</v>
          </cell>
          <cell r="I18">
            <v>9688</v>
          </cell>
          <cell r="J18">
            <v>7159</v>
          </cell>
          <cell r="K18">
            <v>5341</v>
          </cell>
          <cell r="L18">
            <v>7631</v>
          </cell>
          <cell r="M18">
            <v>8278</v>
          </cell>
          <cell r="N18">
            <v>7323</v>
          </cell>
          <cell r="O18">
            <v>6490</v>
          </cell>
        </row>
        <row r="19">
          <cell r="C19">
            <v>149</v>
          </cell>
          <cell r="D19">
            <v>7943</v>
          </cell>
          <cell r="E19">
            <v>9475</v>
          </cell>
          <cell r="F19">
            <v>11885</v>
          </cell>
          <cell r="G19">
            <v>18640</v>
          </cell>
          <cell r="H19">
            <v>15236</v>
          </cell>
          <cell r="I19">
            <v>19769</v>
          </cell>
          <cell r="J19">
            <v>12832</v>
          </cell>
          <cell r="K19">
            <v>8789</v>
          </cell>
          <cell r="L19">
            <v>12659</v>
          </cell>
          <cell r="M19">
            <v>14714</v>
          </cell>
          <cell r="N19">
            <v>13772</v>
          </cell>
          <cell r="O19">
            <v>10986</v>
          </cell>
        </row>
        <row r="20">
          <cell r="C20">
            <v>63</v>
          </cell>
          <cell r="D20">
            <v>4504</v>
          </cell>
          <cell r="E20">
            <v>4997</v>
          </cell>
          <cell r="F20">
            <v>5863</v>
          </cell>
          <cell r="G20">
            <v>8177</v>
          </cell>
          <cell r="H20">
            <v>6462</v>
          </cell>
          <cell r="I20">
            <v>7664</v>
          </cell>
          <cell r="J20">
            <v>5769</v>
          </cell>
          <cell r="K20">
            <v>4794</v>
          </cell>
          <cell r="L20">
            <v>6545</v>
          </cell>
          <cell r="M20">
            <v>7143</v>
          </cell>
          <cell r="N20">
            <v>6563</v>
          </cell>
          <cell r="O20">
            <v>5941</v>
          </cell>
        </row>
        <row r="21">
          <cell r="C21">
            <v>120</v>
          </cell>
          <cell r="D21">
            <v>6274</v>
          </cell>
          <cell r="E21">
            <v>8041</v>
          </cell>
          <cell r="F21">
            <v>9728</v>
          </cell>
          <cell r="G21">
            <v>14617</v>
          </cell>
          <cell r="H21">
            <v>10458</v>
          </cell>
          <cell r="I21">
            <v>15527</v>
          </cell>
          <cell r="J21">
            <v>10655</v>
          </cell>
          <cell r="K21">
            <v>7425</v>
          </cell>
          <cell r="L21">
            <v>11825</v>
          </cell>
          <cell r="M21">
            <v>14274</v>
          </cell>
          <cell r="N21">
            <v>13252</v>
          </cell>
          <cell r="O21">
            <v>10101</v>
          </cell>
        </row>
        <row r="22">
          <cell r="C22">
            <v>229</v>
          </cell>
          <cell r="D22">
            <v>14140</v>
          </cell>
          <cell r="E22">
            <v>18134</v>
          </cell>
          <cell r="F22">
            <v>24295</v>
          </cell>
          <cell r="G22">
            <v>29220</v>
          </cell>
          <cell r="H22">
            <v>21580</v>
          </cell>
          <cell r="I22">
            <v>30186</v>
          </cell>
          <cell r="J22">
            <v>20162</v>
          </cell>
          <cell r="K22">
            <v>14837</v>
          </cell>
          <cell r="L22">
            <v>21073</v>
          </cell>
          <cell r="M22">
            <v>23995</v>
          </cell>
          <cell r="N22">
            <v>20719</v>
          </cell>
          <cell r="O22">
            <v>16985</v>
          </cell>
        </row>
        <row r="23">
          <cell r="C23">
            <v>128</v>
          </cell>
        </row>
        <row r="24">
          <cell r="D24">
            <v>6455</v>
          </cell>
          <cell r="E24">
            <v>9323</v>
          </cell>
          <cell r="F24">
            <v>9420</v>
          </cell>
          <cell r="G24">
            <v>18384</v>
          </cell>
          <cell r="H24">
            <v>21065</v>
          </cell>
          <cell r="I24">
            <v>17980</v>
          </cell>
          <cell r="J24">
            <v>11151</v>
          </cell>
          <cell r="K24">
            <v>7976</v>
          </cell>
          <cell r="L24">
            <v>12664</v>
          </cell>
          <cell r="M24">
            <v>15289</v>
          </cell>
          <cell r="N24">
            <v>13327</v>
          </cell>
          <cell r="O24">
            <v>11990</v>
          </cell>
        </row>
        <row r="25">
          <cell r="D25">
            <v>4302</v>
          </cell>
          <cell r="E25">
            <v>4388</v>
          </cell>
          <cell r="F25">
            <v>7401</v>
          </cell>
          <cell r="G25">
            <v>9899</v>
          </cell>
          <cell r="H25">
            <v>8192</v>
          </cell>
          <cell r="I25">
            <v>10419</v>
          </cell>
          <cell r="J25">
            <v>5426</v>
          </cell>
          <cell r="K25">
            <v>5206</v>
          </cell>
          <cell r="L25">
            <v>5098</v>
          </cell>
          <cell r="M25">
            <v>7675</v>
          </cell>
          <cell r="N25">
            <v>8212</v>
          </cell>
          <cell r="O25">
            <v>6450</v>
          </cell>
        </row>
        <row r="26">
          <cell r="C26">
            <v>442</v>
          </cell>
        </row>
        <row r="27">
          <cell r="D27">
            <v>9070</v>
          </cell>
          <cell r="E27">
            <v>13592</v>
          </cell>
          <cell r="F27">
            <v>12159</v>
          </cell>
          <cell r="G27">
            <v>20572</v>
          </cell>
          <cell r="H27">
            <v>19958</v>
          </cell>
          <cell r="I27">
            <v>18709</v>
          </cell>
          <cell r="J27">
            <v>13285</v>
          </cell>
          <cell r="K27">
            <v>16961</v>
          </cell>
          <cell r="L27">
            <v>23929</v>
          </cell>
          <cell r="M27">
            <v>21132</v>
          </cell>
          <cell r="N27">
            <v>15723</v>
          </cell>
          <cell r="O27">
            <v>11606</v>
          </cell>
        </row>
        <row r="28">
          <cell r="D28">
            <v>4075</v>
          </cell>
          <cell r="E28">
            <v>10254</v>
          </cell>
          <cell r="F28">
            <v>8804</v>
          </cell>
          <cell r="G28">
            <v>20572</v>
          </cell>
          <cell r="H28">
            <v>15681</v>
          </cell>
          <cell r="I28">
            <v>19169</v>
          </cell>
          <cell r="J28">
            <v>12512</v>
          </cell>
          <cell r="K28">
            <v>13792</v>
          </cell>
          <cell r="L28">
            <v>11789</v>
          </cell>
          <cell r="M28">
            <v>16919</v>
          </cell>
          <cell r="N28">
            <v>12212</v>
          </cell>
          <cell r="O28">
            <v>4636</v>
          </cell>
        </row>
        <row r="29">
          <cell r="C29">
            <v>27</v>
          </cell>
          <cell r="D29">
            <v>1221</v>
          </cell>
          <cell r="E29">
            <v>1276</v>
          </cell>
          <cell r="F29">
            <v>1420</v>
          </cell>
          <cell r="G29">
            <v>2729</v>
          </cell>
          <cell r="H29">
            <v>2722</v>
          </cell>
          <cell r="I29">
            <v>2222</v>
          </cell>
          <cell r="J29">
            <v>1697</v>
          </cell>
          <cell r="K29">
            <v>1275</v>
          </cell>
          <cell r="L29">
            <v>2123</v>
          </cell>
          <cell r="M29">
            <v>2860</v>
          </cell>
          <cell r="N29">
            <v>2571</v>
          </cell>
          <cell r="O29">
            <v>1718</v>
          </cell>
        </row>
        <row r="30">
          <cell r="C30">
            <v>24</v>
          </cell>
          <cell r="D30">
            <v>1097</v>
          </cell>
          <cell r="E30">
            <v>1213</v>
          </cell>
          <cell r="F30">
            <v>1426</v>
          </cell>
          <cell r="G30">
            <v>2666</v>
          </cell>
          <cell r="H30">
            <v>2993</v>
          </cell>
          <cell r="I30">
            <v>2287</v>
          </cell>
          <cell r="J30">
            <v>1522</v>
          </cell>
          <cell r="K30">
            <v>1189</v>
          </cell>
          <cell r="L30">
            <v>1847</v>
          </cell>
          <cell r="M30">
            <v>2122</v>
          </cell>
          <cell r="N30">
            <v>2192</v>
          </cell>
          <cell r="O30">
            <v>1637</v>
          </cell>
        </row>
        <row r="31">
          <cell r="C31">
            <v>34</v>
          </cell>
          <cell r="D31">
            <v>1435</v>
          </cell>
          <cell r="E31">
            <v>1582</v>
          </cell>
          <cell r="F31">
            <v>1550</v>
          </cell>
          <cell r="G31">
            <v>3015</v>
          </cell>
          <cell r="H31">
            <v>3106</v>
          </cell>
          <cell r="I31">
            <v>2175</v>
          </cell>
          <cell r="J31">
            <v>1681</v>
          </cell>
          <cell r="K31">
            <v>1543</v>
          </cell>
          <cell r="L31">
            <v>2156</v>
          </cell>
          <cell r="M31">
            <v>2627</v>
          </cell>
          <cell r="N31">
            <v>2830</v>
          </cell>
          <cell r="O31">
            <v>1473</v>
          </cell>
        </row>
        <row r="32">
          <cell r="C32">
            <v>74</v>
          </cell>
          <cell r="D32">
            <v>2321</v>
          </cell>
          <cell r="E32">
            <v>3766</v>
          </cell>
          <cell r="F32">
            <v>4175</v>
          </cell>
          <cell r="G32">
            <v>8261</v>
          </cell>
          <cell r="H32">
            <v>8210</v>
          </cell>
          <cell r="I32">
            <v>6579</v>
          </cell>
          <cell r="J32">
            <v>4168</v>
          </cell>
          <cell r="K32">
            <v>2545</v>
          </cell>
          <cell r="L32">
            <v>4800</v>
          </cell>
          <cell r="M32">
            <v>5470</v>
          </cell>
          <cell r="N32">
            <v>6102</v>
          </cell>
          <cell r="O32">
            <v>4538</v>
          </cell>
        </row>
        <row r="33">
          <cell r="C33">
            <v>34</v>
          </cell>
          <cell r="D33">
            <v>1633</v>
          </cell>
          <cell r="E33">
            <v>1718</v>
          </cell>
          <cell r="F33">
            <v>1905</v>
          </cell>
          <cell r="G33">
            <v>3245</v>
          </cell>
          <cell r="H33">
            <v>3239</v>
          </cell>
          <cell r="I33">
            <v>2682</v>
          </cell>
          <cell r="J33">
            <v>2141</v>
          </cell>
          <cell r="K33">
            <v>1836</v>
          </cell>
          <cell r="L33">
            <v>2694</v>
          </cell>
          <cell r="M33">
            <v>3226</v>
          </cell>
          <cell r="N33">
            <v>2768</v>
          </cell>
          <cell r="O33">
            <v>2382</v>
          </cell>
        </row>
        <row r="34">
          <cell r="C34">
            <v>80</v>
          </cell>
          <cell r="D34">
            <v>2900</v>
          </cell>
          <cell r="E34">
            <v>3915</v>
          </cell>
          <cell r="F34">
            <v>4367</v>
          </cell>
          <cell r="G34">
            <v>8457</v>
          </cell>
          <cell r="H34">
            <v>8662</v>
          </cell>
          <cell r="I34">
            <v>6320</v>
          </cell>
          <cell r="J34">
            <v>4492</v>
          </cell>
          <cell r="K34">
            <v>3962</v>
          </cell>
          <cell r="L34">
            <v>7407</v>
          </cell>
          <cell r="M34">
            <v>9150</v>
          </cell>
          <cell r="N34">
            <v>7346</v>
          </cell>
          <cell r="O34">
            <v>5290</v>
          </cell>
        </row>
        <row r="35">
          <cell r="C35">
            <v>46</v>
          </cell>
          <cell r="D35">
            <v>1606</v>
          </cell>
          <cell r="E35">
            <v>1618</v>
          </cell>
          <cell r="F35">
            <v>2294</v>
          </cell>
          <cell r="G35">
            <v>4244</v>
          </cell>
          <cell r="H35">
            <v>4754</v>
          </cell>
          <cell r="I35">
            <v>4102</v>
          </cell>
          <cell r="J35">
            <v>2644</v>
          </cell>
          <cell r="K35">
            <v>1760</v>
          </cell>
          <cell r="L35">
            <v>2713</v>
          </cell>
          <cell r="M35">
            <v>3203</v>
          </cell>
          <cell r="N35">
            <v>3012</v>
          </cell>
          <cell r="O35">
            <v>2099</v>
          </cell>
        </row>
        <row r="36">
          <cell r="C36">
            <v>0</v>
          </cell>
        </row>
        <row r="37">
          <cell r="C37">
            <v>68</v>
          </cell>
          <cell r="D37">
            <v>3468</v>
          </cell>
          <cell r="E37">
            <v>3548</v>
          </cell>
          <cell r="F37">
            <v>3995</v>
          </cell>
          <cell r="G37">
            <v>6561</v>
          </cell>
          <cell r="H37">
            <v>7937</v>
          </cell>
          <cell r="I37">
            <v>5521</v>
          </cell>
          <cell r="J37">
            <v>4168</v>
          </cell>
          <cell r="K37">
            <v>3365</v>
          </cell>
          <cell r="L37">
            <v>5307</v>
          </cell>
          <cell r="M37">
            <v>6554</v>
          </cell>
          <cell r="N37">
            <v>5410</v>
          </cell>
          <cell r="O37">
            <v>4953</v>
          </cell>
        </row>
        <row r="38">
          <cell r="C38">
            <v>0</v>
          </cell>
        </row>
        <row r="39">
          <cell r="C39">
            <v>297</v>
          </cell>
        </row>
        <row r="40">
          <cell r="D40">
            <v>9479</v>
          </cell>
          <cell r="E40">
            <v>10558</v>
          </cell>
          <cell r="F40">
            <v>9806</v>
          </cell>
          <cell r="G40">
            <v>13696</v>
          </cell>
          <cell r="H40">
            <v>16387</v>
          </cell>
          <cell r="I40">
            <v>12880</v>
          </cell>
          <cell r="J40">
            <v>14099</v>
          </cell>
          <cell r="K40">
            <v>11563</v>
          </cell>
          <cell r="L40">
            <v>13927</v>
          </cell>
          <cell r="M40">
            <v>14018</v>
          </cell>
          <cell r="N40">
            <v>11413</v>
          </cell>
          <cell r="O40">
            <v>12292</v>
          </cell>
        </row>
        <row r="41">
          <cell r="D41">
            <v>5567</v>
          </cell>
          <cell r="E41">
            <v>7038</v>
          </cell>
          <cell r="F41">
            <v>6269</v>
          </cell>
          <cell r="G41">
            <v>7055</v>
          </cell>
          <cell r="H41">
            <v>7023</v>
          </cell>
          <cell r="I41">
            <v>7565</v>
          </cell>
          <cell r="J41">
            <v>7100</v>
          </cell>
          <cell r="K41">
            <v>10197</v>
          </cell>
          <cell r="L41">
            <v>7288</v>
          </cell>
          <cell r="M41">
            <v>6707</v>
          </cell>
          <cell r="N41">
            <v>5795</v>
          </cell>
          <cell r="O41">
            <v>5965</v>
          </cell>
        </row>
      </sheetData>
      <sheetData sheetId="5"/>
      <sheetData sheetId="6"/>
      <sheetData sheetId="7"/>
      <sheetData sheetId="8"/>
      <sheetData sheetId="9">
        <row r="1">
          <cell r="A1" t="str">
            <v>令和９年度小郡市役所庁舎外２８施設電力需給</v>
          </cell>
        </row>
        <row r="2">
          <cell r="A2" t="str">
            <v>（令和 ９年４月～令和１０年３月期間中の予定使用電力量)</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九電)予定金額 "/>
      <sheetName val="(九電)予定金額  (2)"/>
      <sheetName val="予定価格試算"/>
      <sheetName val="(九電)予定金額 (最終)"/>
      <sheetName val="別添資料"/>
      <sheetName val="別紙５"/>
      <sheetName val="別紙6-2"/>
      <sheetName val="別紙6-1"/>
      <sheetName val="別紙6-2 (試算)"/>
      <sheetName val="別紙９　請求書送付先 "/>
      <sheetName val="予定価格算出資料"/>
      <sheetName val="予定価格算出資料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9">
          <cell r="B9" t="str">
            <v>小郡市役所庁舎</v>
          </cell>
          <cell r="G9" t="str">
            <v>夏季</v>
          </cell>
        </row>
        <row r="10">
          <cell r="G10" t="str">
            <v>その他季</v>
          </cell>
        </row>
        <row r="11">
          <cell r="B11" t="str">
            <v>小郡市役所庁舎（南別館）</v>
          </cell>
          <cell r="G11" t="str">
            <v>夏季</v>
          </cell>
        </row>
        <row r="12">
          <cell r="G12" t="str">
            <v>その他季</v>
          </cell>
        </row>
        <row r="13">
          <cell r="B13" t="str">
            <v>河北苑</v>
          </cell>
          <cell r="G13" t="str">
            <v>夏季</v>
          </cell>
        </row>
        <row r="14">
          <cell r="G14" t="str">
            <v>その他季</v>
          </cell>
        </row>
        <row r="15">
          <cell r="B15" t="str">
            <v>高齢者社会活動支援センター</v>
          </cell>
          <cell r="G15" t="str">
            <v>夏季</v>
          </cell>
        </row>
        <row r="16">
          <cell r="G16" t="str">
            <v>その他季</v>
          </cell>
        </row>
        <row r="17">
          <cell r="B17" t="str">
            <v>小郡市総合保健福祉センター
あすてらす</v>
          </cell>
          <cell r="G17" t="str">
            <v>夏季</v>
          </cell>
        </row>
        <row r="18">
          <cell r="G18" t="str">
            <v>その他季</v>
          </cell>
        </row>
        <row r="19">
          <cell r="B19" t="str">
            <v>味坂小学校</v>
          </cell>
          <cell r="G19" t="str">
            <v>夏季</v>
          </cell>
        </row>
        <row r="20">
          <cell r="G20" t="str">
            <v>その他季</v>
          </cell>
        </row>
        <row r="21">
          <cell r="B21" t="str">
            <v>小郡小学校</v>
          </cell>
          <cell r="G21" t="str">
            <v>夏季</v>
          </cell>
        </row>
        <row r="22">
          <cell r="G22" t="str">
            <v>その他季</v>
          </cell>
        </row>
        <row r="23">
          <cell r="B23" t="str">
            <v>御原小学校</v>
          </cell>
          <cell r="G23" t="str">
            <v>夏季</v>
          </cell>
        </row>
        <row r="24">
          <cell r="G24" t="str">
            <v>その他季</v>
          </cell>
        </row>
        <row r="25">
          <cell r="B25" t="str">
            <v>立石小学校</v>
          </cell>
          <cell r="G25" t="str">
            <v>夏季</v>
          </cell>
        </row>
        <row r="26">
          <cell r="G26" t="str">
            <v>その他季</v>
          </cell>
        </row>
        <row r="27">
          <cell r="B27" t="str">
            <v>三国小学校</v>
          </cell>
          <cell r="G27" t="str">
            <v>夏季</v>
          </cell>
        </row>
        <row r="28">
          <cell r="G28" t="str">
            <v>その他季</v>
          </cell>
        </row>
        <row r="29">
          <cell r="B29" t="str">
            <v>大原小学校</v>
          </cell>
          <cell r="G29" t="str">
            <v>夏季</v>
          </cell>
        </row>
        <row r="30">
          <cell r="G30" t="str">
            <v>その他季</v>
          </cell>
        </row>
        <row r="31">
          <cell r="G31" t="str">
            <v>夏季</v>
          </cell>
        </row>
        <row r="32">
          <cell r="G32" t="str">
            <v>その他季</v>
          </cell>
        </row>
        <row r="33">
          <cell r="B33" t="str">
            <v>宝城中学校</v>
          </cell>
          <cell r="G33" t="str">
            <v>夏季</v>
          </cell>
        </row>
        <row r="34">
          <cell r="G34" t="str">
            <v>その他季</v>
          </cell>
        </row>
        <row r="35">
          <cell r="B35" t="str">
            <v>大原中学校</v>
          </cell>
          <cell r="G35" t="str">
            <v>夏季</v>
          </cell>
        </row>
        <row r="36">
          <cell r="G36" t="str">
            <v>その他季</v>
          </cell>
        </row>
        <row r="37">
          <cell r="B37" t="str">
            <v>立石中学校</v>
          </cell>
          <cell r="G37" t="str">
            <v>夏季</v>
          </cell>
        </row>
        <row r="38">
          <cell r="G38" t="str">
            <v>その他季</v>
          </cell>
        </row>
        <row r="39">
          <cell r="B39" t="str">
            <v>小郡中学校</v>
          </cell>
          <cell r="G39" t="str">
            <v>夏季</v>
          </cell>
        </row>
        <row r="40">
          <cell r="G40" t="str">
            <v>その他季</v>
          </cell>
        </row>
        <row r="41">
          <cell r="B41" t="str">
            <v>三国中学校</v>
          </cell>
          <cell r="G41" t="str">
            <v>夏季</v>
          </cell>
        </row>
        <row r="42">
          <cell r="G42" t="str">
            <v>その他季</v>
          </cell>
        </row>
        <row r="43">
          <cell r="B43" t="str">
            <v>小郡市生涯学習センター</v>
          </cell>
          <cell r="G43" t="str">
            <v>夏季平日</v>
          </cell>
        </row>
        <row r="44">
          <cell r="G44" t="str">
            <v>夏季休日</v>
          </cell>
        </row>
        <row r="45">
          <cell r="G45" t="str">
            <v>その他季平日</v>
          </cell>
        </row>
        <row r="46">
          <cell r="G46" t="str">
            <v>その他季休日</v>
          </cell>
        </row>
        <row r="47">
          <cell r="B47" t="str">
            <v>小郡市文化会館</v>
          </cell>
          <cell r="G47" t="str">
            <v>夏季平日</v>
          </cell>
        </row>
        <row r="48">
          <cell r="G48" t="str">
            <v>夏季休日</v>
          </cell>
        </row>
        <row r="49">
          <cell r="G49" t="str">
            <v>その他季平日</v>
          </cell>
        </row>
        <row r="50">
          <cell r="G50" t="str">
            <v>その他季休日</v>
          </cell>
        </row>
        <row r="51">
          <cell r="B51" t="str">
            <v>味坂校区コミュニティセンター</v>
          </cell>
          <cell r="G51" t="str">
            <v>夏季</v>
          </cell>
        </row>
        <row r="52">
          <cell r="G52" t="str">
            <v>その他季</v>
          </cell>
        </row>
        <row r="53">
          <cell r="B53" t="str">
            <v>御原校区コミュニティセンター</v>
          </cell>
          <cell r="G53" t="str">
            <v>夏季</v>
          </cell>
        </row>
        <row r="54">
          <cell r="G54" t="str">
            <v>その他季</v>
          </cell>
        </row>
        <row r="55">
          <cell r="B55" t="str">
            <v>立石校区コミュニティセンター</v>
          </cell>
          <cell r="G55" t="str">
            <v>夏季</v>
          </cell>
        </row>
        <row r="56">
          <cell r="G56" t="str">
            <v>その他季</v>
          </cell>
        </row>
        <row r="57">
          <cell r="B57" t="str">
            <v>三国校区コミュニティセンター</v>
          </cell>
          <cell r="G57" t="str">
            <v>夏季</v>
          </cell>
        </row>
        <row r="58">
          <cell r="G58" t="str">
            <v>その他季</v>
          </cell>
        </row>
        <row r="59">
          <cell r="B59" t="str">
            <v>小郡校区コミュニティセンター</v>
          </cell>
          <cell r="G59" t="str">
            <v>夏季</v>
          </cell>
        </row>
        <row r="60">
          <cell r="G60" t="str">
            <v>その他季</v>
          </cell>
        </row>
        <row r="61">
          <cell r="B61" t="str">
            <v>東野校区コミュニティセンター</v>
          </cell>
          <cell r="G61" t="str">
            <v>夏季</v>
          </cell>
        </row>
        <row r="62">
          <cell r="G62" t="str">
            <v>その他季</v>
          </cell>
        </row>
        <row r="63">
          <cell r="B63" t="str">
            <v>大原校区コミュニティセンター</v>
          </cell>
          <cell r="G63" t="str">
            <v>夏季</v>
          </cell>
        </row>
        <row r="64">
          <cell r="G64" t="str">
            <v>その他季</v>
          </cell>
        </row>
        <row r="65">
          <cell r="B65" t="str">
            <v>小郡市体育館</v>
          </cell>
          <cell r="G65" t="str">
            <v>夏季</v>
          </cell>
        </row>
        <row r="66">
          <cell r="G66" t="str">
            <v>その他季</v>
          </cell>
        </row>
        <row r="67">
          <cell r="B67" t="str">
            <v>小郡市埋蔵文化財調査センター</v>
          </cell>
          <cell r="G67" t="str">
            <v>夏季</v>
          </cell>
        </row>
        <row r="68">
          <cell r="G68" t="str">
            <v>その他季</v>
          </cell>
        </row>
        <row r="69">
          <cell r="B69" t="str">
            <v>給食センター</v>
          </cell>
          <cell r="G69" t="str">
            <v>夏季</v>
          </cell>
        </row>
        <row r="70">
          <cell r="G70" t="str">
            <v>その他季</v>
          </cell>
        </row>
        <row r="71">
          <cell r="B71" t="str">
            <v>小郡運動公園</v>
          </cell>
        </row>
      </sheetData>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平成２７年１０月度～予想・２８年度実績（総使用量）"/>
      <sheetName val="（九州電力）２７年１０月～２８年９月度予想金額"/>
      <sheetName val="丸紅２７年１０月～２８年９月度予想金額"/>
      <sheetName val="平成２７年１０月～２８年９月予想（平日）"/>
      <sheetName val="平成２７年１０月～２８年９月予想（休日）"/>
      <sheetName val="別紙１"/>
      <sheetName val="別紙３－１"/>
      <sheetName val="別紙３－２"/>
      <sheetName val="別紙３－３"/>
      <sheetName val="別紙３－４"/>
      <sheetName val="別紙２－１"/>
      <sheetName val="別紙２－２"/>
      <sheetName val="Sheet2"/>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平成２７年１０月度～予想・２８年度実績（総使用量）"/>
      <sheetName val="（九州電力）２７年１０月～２８年９月度予想金額"/>
      <sheetName val="丸紅２７年１０月～２８年９月度予想金額"/>
      <sheetName val="平成２７年１０月～２８年９月予想（平日）"/>
      <sheetName val="平成２７年１０月～２８年９月予想（休日）"/>
      <sheetName val="別紙１"/>
      <sheetName val="別紙３－１"/>
      <sheetName val="別紙３－２"/>
      <sheetName val="別紙３－３"/>
      <sheetName val="別紙３－４"/>
      <sheetName val="別紙２－１"/>
      <sheetName val="別紙２－２"/>
      <sheetName val="Sheet2"/>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R84"/>
  <sheetViews>
    <sheetView tabSelected="1" view="pageBreakPreview" zoomScale="70" zoomScaleNormal="100" zoomScaleSheetLayoutView="70" workbookViewId="0">
      <pane ySplit="9" topLeftCell="A10" activePane="bottomLeft" state="frozenSplit"/>
      <selection activeCell="H177" sqref="H177"/>
      <selection pane="bottomLeft" activeCell="B80" sqref="B80:G84"/>
    </sheetView>
  </sheetViews>
  <sheetFormatPr defaultRowHeight="13.5" x14ac:dyDescent="0.15"/>
  <cols>
    <col min="1" max="1" width="7.875" style="4" customWidth="1"/>
    <col min="2" max="2" width="45.25" style="2" customWidth="1"/>
    <col min="3" max="3" width="10.125" style="2" customWidth="1"/>
    <col min="4" max="4" width="16.875" style="4" customWidth="1"/>
    <col min="5" max="5" width="9.625" style="2" customWidth="1"/>
    <col min="6" max="6" width="27.625" style="4" customWidth="1"/>
    <col min="7" max="7" width="19" style="2" customWidth="1"/>
    <col min="8" max="8" width="18.625" style="4" customWidth="1"/>
    <col min="9" max="9" width="16.5" style="4" customWidth="1"/>
    <col min="10" max="11" width="27.625" style="4" customWidth="1"/>
    <col min="12" max="16384" width="9" style="4"/>
  </cols>
  <sheetData>
    <row r="1" spans="1:14" ht="42" customHeight="1" x14ac:dyDescent="0.15">
      <c r="A1" s="1" t="s">
        <v>0</v>
      </c>
      <c r="B1" s="1"/>
      <c r="C1" s="1"/>
      <c r="D1" s="1"/>
      <c r="E1" s="1"/>
      <c r="F1" s="1"/>
      <c r="H1" s="3" t="s">
        <v>1</v>
      </c>
      <c r="I1" s="3"/>
      <c r="J1" s="3"/>
      <c r="K1" s="3"/>
      <c r="L1" s="3"/>
    </row>
    <row r="2" spans="1:14" s="7" customFormat="1" ht="42.75" customHeight="1" x14ac:dyDescent="0.3">
      <c r="A2" s="5" t="str">
        <f>[1]予定価格算出資料!A1</f>
        <v>令和９年度小郡市役所庁舎外２８施設電力需給</v>
      </c>
      <c r="B2" s="5"/>
      <c r="C2" s="5"/>
      <c r="D2" s="5"/>
      <c r="E2" s="5"/>
      <c r="F2" s="5"/>
      <c r="G2" s="6"/>
      <c r="H2" s="3"/>
      <c r="I2" s="3"/>
      <c r="J2" s="3"/>
      <c r="K2" s="3"/>
      <c r="L2" s="3"/>
    </row>
    <row r="3" spans="1:14" s="7" customFormat="1" ht="42" customHeight="1" x14ac:dyDescent="0.15">
      <c r="A3" s="8" t="str">
        <f>[1]予定価格算出資料!$A$2</f>
        <v>（令和 ９年４月～令和１０年３月期間中の予定使用電力量)</v>
      </c>
      <c r="B3" s="8"/>
      <c r="C3" s="8"/>
      <c r="D3" s="8"/>
      <c r="E3" s="8"/>
      <c r="F3" s="8"/>
      <c r="G3" s="9"/>
      <c r="H3" s="3"/>
      <c r="I3" s="3"/>
      <c r="J3" s="3"/>
      <c r="K3" s="3"/>
      <c r="L3" s="3"/>
    </row>
    <row r="4" spans="1:14" ht="42.75" customHeight="1" thickBot="1" x14ac:dyDescent="0.2">
      <c r="A4" s="10" t="s">
        <v>2</v>
      </c>
      <c r="B4" s="10"/>
      <c r="C4" s="10"/>
      <c r="D4" s="10"/>
      <c r="E4" s="10"/>
      <c r="F4" s="10"/>
      <c r="G4" s="11"/>
      <c r="H4" s="3"/>
      <c r="I4" s="3"/>
      <c r="J4" s="3"/>
      <c r="K4" s="3"/>
      <c r="L4" s="3"/>
    </row>
    <row r="5" spans="1:14" ht="18" thickBot="1" x14ac:dyDescent="0.2">
      <c r="A5" s="12" t="s">
        <v>3</v>
      </c>
      <c r="B5" s="13" t="s">
        <v>4</v>
      </c>
      <c r="C5" s="14" t="s">
        <v>5</v>
      </c>
      <c r="D5" s="15"/>
      <c r="E5" s="15"/>
      <c r="F5" s="16"/>
      <c r="G5" s="17" t="s">
        <v>6</v>
      </c>
      <c r="H5" s="18"/>
      <c r="I5" s="18"/>
      <c r="J5" s="19"/>
      <c r="K5" s="20" t="s">
        <v>7</v>
      </c>
    </row>
    <row r="6" spans="1:14" ht="13.5" customHeight="1" x14ac:dyDescent="0.15">
      <c r="A6" s="21"/>
      <c r="B6" s="22"/>
      <c r="C6" s="23" t="s">
        <v>8</v>
      </c>
      <c r="D6" s="23" t="s">
        <v>9</v>
      </c>
      <c r="E6" s="24" t="s">
        <v>10</v>
      </c>
      <c r="F6" s="25" t="s">
        <v>11</v>
      </c>
      <c r="G6" s="25" t="s">
        <v>12</v>
      </c>
      <c r="H6" s="26"/>
      <c r="I6" s="23" t="s">
        <v>13</v>
      </c>
      <c r="J6" s="24" t="s">
        <v>14</v>
      </c>
      <c r="K6" s="27"/>
    </row>
    <row r="7" spans="1:14" ht="15" customHeight="1" x14ac:dyDescent="0.15">
      <c r="A7" s="21"/>
      <c r="B7" s="22"/>
      <c r="C7" s="28"/>
      <c r="D7" s="28"/>
      <c r="E7" s="24"/>
      <c r="F7" s="29"/>
      <c r="G7" s="29"/>
      <c r="H7" s="30"/>
      <c r="I7" s="28"/>
      <c r="J7" s="24"/>
      <c r="K7" s="27"/>
    </row>
    <row r="8" spans="1:14" ht="24" customHeight="1" x14ac:dyDescent="0.15">
      <c r="A8" s="21"/>
      <c r="B8" s="22"/>
      <c r="C8" s="31" t="s">
        <v>15</v>
      </c>
      <c r="D8" s="32" t="s">
        <v>16</v>
      </c>
      <c r="E8" s="31" t="s">
        <v>17</v>
      </c>
      <c r="F8" s="33" t="s">
        <v>18</v>
      </c>
      <c r="G8" s="34" t="s">
        <v>19</v>
      </c>
      <c r="H8" s="35"/>
      <c r="I8" s="36" t="s">
        <v>16</v>
      </c>
      <c r="J8" s="31" t="s">
        <v>20</v>
      </c>
      <c r="K8" s="31" t="s">
        <v>20</v>
      </c>
    </row>
    <row r="9" spans="1:14" ht="19.5" customHeight="1" thickBot="1" x14ac:dyDescent="0.2">
      <c r="A9" s="37"/>
      <c r="B9" s="38"/>
      <c r="C9" s="39" t="s">
        <v>21</v>
      </c>
      <c r="D9" s="39" t="s">
        <v>22</v>
      </c>
      <c r="E9" s="39" t="s">
        <v>23</v>
      </c>
      <c r="F9" s="39" t="s">
        <v>24</v>
      </c>
      <c r="G9" s="40" t="s">
        <v>25</v>
      </c>
      <c r="H9" s="41"/>
      <c r="I9" s="39" t="s">
        <v>26</v>
      </c>
      <c r="J9" s="39" t="s">
        <v>27</v>
      </c>
      <c r="K9" s="42" t="s">
        <v>28</v>
      </c>
    </row>
    <row r="10" spans="1:14" ht="26.25" customHeight="1" x14ac:dyDescent="0.15">
      <c r="A10" s="43">
        <v>1</v>
      </c>
      <c r="B10" s="44" t="str">
        <f>[2]予定価格算出資料!B9</f>
        <v>小郡市役所庁舎</v>
      </c>
      <c r="C10" s="45">
        <f>[1]別紙3!C5</f>
        <v>227</v>
      </c>
      <c r="D10" s="46"/>
      <c r="E10" s="47">
        <v>100</v>
      </c>
      <c r="F10" s="48">
        <f>12*ROUNDDOWN(C10*D10*((185-E10)/100),2)</f>
        <v>0</v>
      </c>
      <c r="G10" s="49" t="str">
        <f>[2]予定価格算出資料!G9</f>
        <v>夏季</v>
      </c>
      <c r="H10" s="50">
        <f>SUM([1]別紙3!G5:I5)</f>
        <v>126007</v>
      </c>
      <c r="I10" s="51"/>
      <c r="J10" s="52">
        <f t="shared" ref="J10:J77" si="0">ROUNDDOWN(H10*I10,2)</f>
        <v>0</v>
      </c>
      <c r="K10" s="53">
        <f>ROUNDDOWN(F10+J10+J11,2)</f>
        <v>0</v>
      </c>
      <c r="M10" s="54">
        <f>H10+H11</f>
        <v>380607</v>
      </c>
      <c r="N10" s="55"/>
    </row>
    <row r="11" spans="1:14" ht="26.25" customHeight="1" x14ac:dyDescent="0.15">
      <c r="A11" s="56"/>
      <c r="B11" s="57"/>
      <c r="C11" s="58"/>
      <c r="D11" s="59"/>
      <c r="E11" s="60"/>
      <c r="F11" s="61"/>
      <c r="G11" s="62" t="str">
        <f>[2]予定価格算出資料!G10</f>
        <v>その他季</v>
      </c>
      <c r="H11" s="63">
        <f>SUM([1]別紙3!D5:F5)+SUM([1]別紙3!J5:O5)</f>
        <v>254600</v>
      </c>
      <c r="I11" s="64"/>
      <c r="J11" s="65">
        <f t="shared" si="0"/>
        <v>0</v>
      </c>
      <c r="K11" s="66"/>
      <c r="M11" s="54"/>
      <c r="N11" s="55"/>
    </row>
    <row r="12" spans="1:14" ht="26.25" customHeight="1" x14ac:dyDescent="0.15">
      <c r="A12" s="67">
        <f>A10+1</f>
        <v>2</v>
      </c>
      <c r="B12" s="68" t="str">
        <f>[2]予定価格算出資料!B11</f>
        <v>小郡市役所庁舎（南別館）</v>
      </c>
      <c r="C12" s="69">
        <f>[1]別紙3!C6</f>
        <v>48</v>
      </c>
      <c r="D12" s="70"/>
      <c r="E12" s="71">
        <v>100</v>
      </c>
      <c r="F12" s="72">
        <f>12*ROUNDDOWN(C12*D12*((185-E12)/100),2)</f>
        <v>0</v>
      </c>
      <c r="G12" s="73" t="str">
        <f>[2]予定価格算出資料!G11</f>
        <v>夏季</v>
      </c>
      <c r="H12" s="74">
        <f>SUM([1]別紙3!G6:I6)</f>
        <v>15049</v>
      </c>
      <c r="I12" s="75"/>
      <c r="J12" s="76">
        <f t="shared" si="0"/>
        <v>0</v>
      </c>
      <c r="K12" s="53">
        <f>ROUNDDOWN(F12+J12+J13,2)</f>
        <v>0</v>
      </c>
      <c r="M12" s="54">
        <f t="shared" ref="M12" si="1">H12+H13</f>
        <v>45131</v>
      </c>
      <c r="N12" s="55"/>
    </row>
    <row r="13" spans="1:14" ht="26.25" customHeight="1" x14ac:dyDescent="0.15">
      <c r="A13" s="43"/>
      <c r="B13" s="77"/>
      <c r="C13" s="78"/>
      <c r="D13" s="46"/>
      <c r="E13" s="60"/>
      <c r="F13" s="61"/>
      <c r="G13" s="79" t="str">
        <f>[2]予定価格算出資料!G12</f>
        <v>その他季</v>
      </c>
      <c r="H13" s="80">
        <f>SUM([1]別紙3!D6:F6)+SUM([1]別紙3!J6:O6)</f>
        <v>30082</v>
      </c>
      <c r="I13" s="81"/>
      <c r="J13" s="65">
        <f t="shared" si="0"/>
        <v>0</v>
      </c>
      <c r="K13" s="66"/>
      <c r="M13" s="54"/>
      <c r="N13" s="55"/>
    </row>
    <row r="14" spans="1:14" ht="26.25" customHeight="1" x14ac:dyDescent="0.15">
      <c r="A14" s="67">
        <f>A12+1</f>
        <v>3</v>
      </c>
      <c r="B14" s="68" t="str">
        <f>[2]予定価格算出資料!B13</f>
        <v>河北苑</v>
      </c>
      <c r="C14" s="82">
        <f>[1]別紙3!C7</f>
        <v>171</v>
      </c>
      <c r="D14" s="70"/>
      <c r="E14" s="71">
        <v>100</v>
      </c>
      <c r="F14" s="72">
        <f>12*ROUNDDOWN(C14*D14*((185-E14)/100),2)</f>
        <v>0</v>
      </c>
      <c r="G14" s="73" t="str">
        <f>[2]予定価格算出資料!G13</f>
        <v>夏季</v>
      </c>
      <c r="H14" s="83">
        <f>SUM([1]別紙3!G7:I7)</f>
        <v>86618</v>
      </c>
      <c r="I14" s="75"/>
      <c r="J14" s="84">
        <f t="shared" si="0"/>
        <v>0</v>
      </c>
      <c r="K14" s="53">
        <f>ROUNDDOWN(F14+J14+J15,2)</f>
        <v>0</v>
      </c>
      <c r="M14" s="54">
        <f t="shared" ref="M14:M18" si="2">H14+H15</f>
        <v>212260</v>
      </c>
      <c r="N14" s="55"/>
    </row>
    <row r="15" spans="1:14" ht="26.25" customHeight="1" x14ac:dyDescent="0.15">
      <c r="A15" s="43"/>
      <c r="B15" s="77"/>
      <c r="C15" s="58"/>
      <c r="D15" s="46"/>
      <c r="E15" s="60"/>
      <c r="F15" s="61"/>
      <c r="G15" s="79" t="str">
        <f>[2]予定価格算出資料!G14</f>
        <v>その他季</v>
      </c>
      <c r="H15" s="80">
        <f>SUM([1]別紙3!D7:F7)+SUM([1]別紙3!J7:O7)</f>
        <v>125642</v>
      </c>
      <c r="I15" s="81"/>
      <c r="J15" s="65">
        <f t="shared" si="0"/>
        <v>0</v>
      </c>
      <c r="K15" s="66"/>
      <c r="M15" s="54"/>
      <c r="N15" s="55"/>
    </row>
    <row r="16" spans="1:14" ht="26.25" customHeight="1" x14ac:dyDescent="0.15">
      <c r="A16" s="67">
        <f>A14+1</f>
        <v>4</v>
      </c>
      <c r="B16" s="68" t="str">
        <f>[2]予定価格算出資料!B15</f>
        <v>高齢者社会活動支援センター</v>
      </c>
      <c r="C16" s="82">
        <f>[1]別紙3!C8</f>
        <v>52</v>
      </c>
      <c r="D16" s="70"/>
      <c r="E16" s="71">
        <v>100</v>
      </c>
      <c r="F16" s="48">
        <f>12*ROUNDDOWN(C16*D16*((185-E16)/100),2)</f>
        <v>0</v>
      </c>
      <c r="G16" s="73" t="str">
        <f>[2]予定価格算出資料!G15</f>
        <v>夏季</v>
      </c>
      <c r="H16" s="85">
        <f>SUM([1]別紙3!G8:I8)</f>
        <v>14996</v>
      </c>
      <c r="I16" s="75"/>
      <c r="J16" s="52">
        <f t="shared" si="0"/>
        <v>0</v>
      </c>
      <c r="K16" s="53">
        <f>ROUNDDOWN(F16+J16+J17,2)</f>
        <v>0</v>
      </c>
      <c r="M16" s="54">
        <f t="shared" si="2"/>
        <v>51242</v>
      </c>
      <c r="N16" s="55"/>
    </row>
    <row r="17" spans="1:14" ht="26.25" customHeight="1" x14ac:dyDescent="0.15">
      <c r="A17" s="43"/>
      <c r="B17" s="77"/>
      <c r="C17" s="58"/>
      <c r="D17" s="46"/>
      <c r="E17" s="60"/>
      <c r="F17" s="61"/>
      <c r="G17" s="79" t="str">
        <f>[2]予定価格算出資料!G16</f>
        <v>その他季</v>
      </c>
      <c r="H17" s="63">
        <f>SUM([1]別紙3!D8:F8)+SUM([1]別紙3!J8:O8)</f>
        <v>36246</v>
      </c>
      <c r="I17" s="81"/>
      <c r="J17" s="86">
        <f t="shared" si="0"/>
        <v>0</v>
      </c>
      <c r="K17" s="66"/>
      <c r="M17" s="54"/>
      <c r="N17" s="55"/>
    </row>
    <row r="18" spans="1:14" ht="26.25" customHeight="1" x14ac:dyDescent="0.15">
      <c r="A18" s="67">
        <f>A16+1</f>
        <v>5</v>
      </c>
      <c r="B18" s="87" t="str">
        <f>[2]予定価格算出資料!B17</f>
        <v>小郡市総合保健福祉センター
あすてらす</v>
      </c>
      <c r="C18" s="82">
        <f>[1]別紙3!C9</f>
        <v>346</v>
      </c>
      <c r="D18" s="70"/>
      <c r="E18" s="71">
        <v>100</v>
      </c>
      <c r="F18" s="48">
        <f>12*ROUNDDOWN(C18*D18*((185-E18)/100),2)</f>
        <v>0</v>
      </c>
      <c r="G18" s="73" t="str">
        <f>[2]予定価格算出資料!G17</f>
        <v>夏季</v>
      </c>
      <c r="H18" s="83">
        <f>SUM([1]別紙3!G9:I9)</f>
        <v>259242</v>
      </c>
      <c r="I18" s="75"/>
      <c r="J18" s="84">
        <f t="shared" si="0"/>
        <v>0</v>
      </c>
      <c r="K18" s="53">
        <f>ROUNDDOWN(F18+J18+J19,2)</f>
        <v>0</v>
      </c>
      <c r="M18" s="54">
        <f t="shared" si="2"/>
        <v>885389</v>
      </c>
      <c r="N18" s="55"/>
    </row>
    <row r="19" spans="1:14" ht="26.25" customHeight="1" x14ac:dyDescent="0.15">
      <c r="A19" s="43"/>
      <c r="B19" s="88"/>
      <c r="C19" s="58"/>
      <c r="D19" s="46"/>
      <c r="E19" s="60"/>
      <c r="F19" s="61"/>
      <c r="G19" s="79" t="str">
        <f>[2]予定価格算出資料!G18</f>
        <v>その他季</v>
      </c>
      <c r="H19" s="80">
        <f>SUM([1]別紙3!D9:F9)+SUM([1]別紙3!J9:O9)</f>
        <v>626147</v>
      </c>
      <c r="I19" s="81"/>
      <c r="J19" s="65">
        <f t="shared" si="0"/>
        <v>0</v>
      </c>
      <c r="K19" s="66"/>
      <c r="M19" s="54"/>
      <c r="N19" s="55"/>
    </row>
    <row r="20" spans="1:14" ht="26.25" customHeight="1" x14ac:dyDescent="0.15">
      <c r="A20" s="67">
        <f>A18+1</f>
        <v>6</v>
      </c>
      <c r="B20" s="68" t="str">
        <f>[2]予定価格算出資料!B19</f>
        <v>味坂小学校</v>
      </c>
      <c r="C20" s="89">
        <f>[1]別紙3!C10</f>
        <v>97</v>
      </c>
      <c r="D20" s="70"/>
      <c r="E20" s="71">
        <v>100</v>
      </c>
      <c r="F20" s="48">
        <f>12*ROUNDDOWN(C20*D20*((185-E20)/100),2)</f>
        <v>0</v>
      </c>
      <c r="G20" s="73" t="str">
        <f>[2]予定価格算出資料!G19</f>
        <v>夏季</v>
      </c>
      <c r="H20" s="85">
        <f>SUM([1]別紙3!G10:I10)</f>
        <v>26925</v>
      </c>
      <c r="I20" s="75"/>
      <c r="J20" s="84">
        <f t="shared" si="0"/>
        <v>0</v>
      </c>
      <c r="K20" s="53">
        <f>ROUNDDOWN(F20+J20+J21,2)</f>
        <v>0</v>
      </c>
      <c r="M20" s="54">
        <f t="shared" ref="M20" si="3">H20+H21</f>
        <v>107446</v>
      </c>
      <c r="N20" s="55"/>
    </row>
    <row r="21" spans="1:14" ht="26.25" customHeight="1" x14ac:dyDescent="0.15">
      <c r="A21" s="43"/>
      <c r="B21" s="77"/>
      <c r="C21" s="90"/>
      <c r="D21" s="46"/>
      <c r="E21" s="60"/>
      <c r="F21" s="61"/>
      <c r="G21" s="79" t="str">
        <f>[2]予定価格算出資料!G20</f>
        <v>その他季</v>
      </c>
      <c r="H21" s="63">
        <f>SUM([1]別紙3!D10:F10)+SUM([1]別紙3!J10:O10)</f>
        <v>80521</v>
      </c>
      <c r="I21" s="81"/>
      <c r="J21" s="65">
        <f t="shared" si="0"/>
        <v>0</v>
      </c>
      <c r="K21" s="66"/>
      <c r="M21" s="54"/>
      <c r="N21" s="55"/>
    </row>
    <row r="22" spans="1:14" ht="26.25" customHeight="1" x14ac:dyDescent="0.15">
      <c r="A22" s="67">
        <f>A20+1</f>
        <v>7</v>
      </c>
      <c r="B22" s="68" t="str">
        <f>[2]予定価格算出資料!B21</f>
        <v>小郡小学校</v>
      </c>
      <c r="C22" s="89">
        <f>[1]別紙3!C11</f>
        <v>319</v>
      </c>
      <c r="D22" s="70"/>
      <c r="E22" s="71">
        <v>100</v>
      </c>
      <c r="F22" s="48">
        <f>12*ROUNDDOWN(C22*D22*((185-E22)/100),2)</f>
        <v>0</v>
      </c>
      <c r="G22" s="73" t="str">
        <f>[2]予定価格算出資料!G21</f>
        <v>夏季</v>
      </c>
      <c r="H22" s="83">
        <f>SUM([1]別紙3!G11:I11)</f>
        <v>91359</v>
      </c>
      <c r="I22" s="75"/>
      <c r="J22" s="84">
        <f t="shared" si="0"/>
        <v>0</v>
      </c>
      <c r="K22" s="53">
        <f>ROUNDDOWN(F22+J22+J23,2)</f>
        <v>0</v>
      </c>
      <c r="M22" s="54">
        <f t="shared" ref="M22" si="4">H22+H23</f>
        <v>291857</v>
      </c>
      <c r="N22" s="55"/>
    </row>
    <row r="23" spans="1:14" ht="26.25" customHeight="1" x14ac:dyDescent="0.15">
      <c r="A23" s="43"/>
      <c r="B23" s="77"/>
      <c r="C23" s="90"/>
      <c r="D23" s="46"/>
      <c r="E23" s="60"/>
      <c r="F23" s="61"/>
      <c r="G23" s="79" t="str">
        <f>[2]予定価格算出資料!G22</f>
        <v>その他季</v>
      </c>
      <c r="H23" s="80">
        <f>SUM([1]別紙3!D11:F11)+SUM([1]別紙3!J11:O11)</f>
        <v>200498</v>
      </c>
      <c r="I23" s="81"/>
      <c r="J23" s="65">
        <f t="shared" si="0"/>
        <v>0</v>
      </c>
      <c r="K23" s="66"/>
      <c r="M23" s="54"/>
      <c r="N23" s="55"/>
    </row>
    <row r="24" spans="1:14" ht="26.25" customHeight="1" x14ac:dyDescent="0.15">
      <c r="A24" s="67">
        <f>A22+1</f>
        <v>8</v>
      </c>
      <c r="B24" s="68" t="str">
        <f>[2]予定価格算出資料!B23</f>
        <v>御原小学校</v>
      </c>
      <c r="C24" s="89">
        <f>[1]別紙3!C12</f>
        <v>148</v>
      </c>
      <c r="D24" s="70"/>
      <c r="E24" s="71">
        <v>100</v>
      </c>
      <c r="F24" s="48">
        <f>12*ROUNDDOWN(C24*D24*((185-E24)/100),2)</f>
        <v>0</v>
      </c>
      <c r="G24" s="73" t="str">
        <f>[2]予定価格算出資料!G23</f>
        <v>夏季</v>
      </c>
      <c r="H24" s="83">
        <f>SUM([1]別紙3!G12:I12)</f>
        <v>40585</v>
      </c>
      <c r="I24" s="75"/>
      <c r="J24" s="84">
        <f t="shared" si="0"/>
        <v>0</v>
      </c>
      <c r="K24" s="53">
        <f>ROUNDDOWN(F24+J24+J25,2)</f>
        <v>0</v>
      </c>
      <c r="M24" s="54">
        <f t="shared" ref="M24" si="5">H24+H25</f>
        <v>132484</v>
      </c>
      <c r="N24" s="55"/>
    </row>
    <row r="25" spans="1:14" ht="26.25" customHeight="1" x14ac:dyDescent="0.15">
      <c r="A25" s="43"/>
      <c r="B25" s="77"/>
      <c r="C25" s="90"/>
      <c r="D25" s="46"/>
      <c r="E25" s="60"/>
      <c r="F25" s="61"/>
      <c r="G25" s="79" t="str">
        <f>[2]予定価格算出資料!G24</f>
        <v>その他季</v>
      </c>
      <c r="H25" s="80">
        <f>SUM([1]別紙3!D12:F12)+SUM([1]別紙3!J12:O12)</f>
        <v>91899</v>
      </c>
      <c r="I25" s="81"/>
      <c r="J25" s="65">
        <f t="shared" si="0"/>
        <v>0</v>
      </c>
      <c r="K25" s="66"/>
      <c r="M25" s="54"/>
      <c r="N25" s="55"/>
    </row>
    <row r="26" spans="1:14" ht="26.25" customHeight="1" x14ac:dyDescent="0.15">
      <c r="A26" s="67">
        <f>A24+1</f>
        <v>9</v>
      </c>
      <c r="B26" s="68" t="str">
        <f>[2]予定価格算出資料!B25</f>
        <v>立石小学校</v>
      </c>
      <c r="C26" s="89">
        <f>[1]別紙3!C13</f>
        <v>91</v>
      </c>
      <c r="D26" s="70"/>
      <c r="E26" s="71">
        <v>100</v>
      </c>
      <c r="F26" s="48">
        <f>12*ROUNDDOWN(C26*D26*((185-E26)/100),2)</f>
        <v>0</v>
      </c>
      <c r="G26" s="73" t="str">
        <f>[2]予定価格算出資料!G25</f>
        <v>夏季</v>
      </c>
      <c r="H26" s="85">
        <f>SUM([1]別紙3!G13:I13)</f>
        <v>31536</v>
      </c>
      <c r="I26" s="75"/>
      <c r="J26" s="84">
        <f t="shared" si="0"/>
        <v>0</v>
      </c>
      <c r="K26" s="53">
        <f>ROUNDDOWN(F26+J26+J27,2)</f>
        <v>0</v>
      </c>
      <c r="M26" s="54">
        <f t="shared" ref="M26" si="6">H26+H27</f>
        <v>112975</v>
      </c>
      <c r="N26" s="55"/>
    </row>
    <row r="27" spans="1:14" ht="26.25" customHeight="1" x14ac:dyDescent="0.15">
      <c r="A27" s="43"/>
      <c r="B27" s="77"/>
      <c r="C27" s="90"/>
      <c r="D27" s="46"/>
      <c r="E27" s="60"/>
      <c r="F27" s="61"/>
      <c r="G27" s="79" t="str">
        <f>[2]予定価格算出資料!G26</f>
        <v>その他季</v>
      </c>
      <c r="H27" s="63">
        <f>SUM([1]別紙3!D13:F13)+SUM([1]別紙3!J13:O13)</f>
        <v>81439</v>
      </c>
      <c r="I27" s="81"/>
      <c r="J27" s="65">
        <f t="shared" si="0"/>
        <v>0</v>
      </c>
      <c r="K27" s="66"/>
      <c r="M27" s="54"/>
      <c r="N27" s="55"/>
    </row>
    <row r="28" spans="1:14" ht="26.25" customHeight="1" x14ac:dyDescent="0.15">
      <c r="A28" s="67">
        <f>A26+1</f>
        <v>10</v>
      </c>
      <c r="B28" s="68" t="str">
        <f>[2]予定価格算出資料!B27</f>
        <v>三国小学校</v>
      </c>
      <c r="C28" s="89">
        <f>[1]別紙3!C14</f>
        <v>341</v>
      </c>
      <c r="D28" s="70"/>
      <c r="E28" s="71">
        <v>100</v>
      </c>
      <c r="F28" s="48">
        <f>12*ROUNDDOWN(C28*D28*((185-E28)/100),2)</f>
        <v>0</v>
      </c>
      <c r="G28" s="73" t="str">
        <f>[2]予定価格算出資料!G27</f>
        <v>夏季</v>
      </c>
      <c r="H28" s="83">
        <f>SUM([1]別紙3!G14:I14)</f>
        <v>94957</v>
      </c>
      <c r="I28" s="75"/>
      <c r="J28" s="84">
        <f t="shared" si="0"/>
        <v>0</v>
      </c>
      <c r="K28" s="53">
        <f>ROUNDDOWN(F28+J28+J29,2)</f>
        <v>0</v>
      </c>
      <c r="M28" s="54">
        <f t="shared" ref="M28" si="7">H28+H29</f>
        <v>306981</v>
      </c>
      <c r="N28" s="55"/>
    </row>
    <row r="29" spans="1:14" ht="26.25" customHeight="1" x14ac:dyDescent="0.15">
      <c r="A29" s="43"/>
      <c r="B29" s="77"/>
      <c r="C29" s="90"/>
      <c r="D29" s="46"/>
      <c r="E29" s="60"/>
      <c r="F29" s="61"/>
      <c r="G29" s="79" t="str">
        <f>[2]予定価格算出資料!G28</f>
        <v>その他季</v>
      </c>
      <c r="H29" s="80">
        <f>SUM([1]別紙3!D14:F14)+SUM([1]別紙3!J14:O14)</f>
        <v>212024</v>
      </c>
      <c r="I29" s="81"/>
      <c r="J29" s="65">
        <f t="shared" si="0"/>
        <v>0</v>
      </c>
      <c r="K29" s="66"/>
      <c r="M29" s="54"/>
      <c r="N29" s="55"/>
    </row>
    <row r="30" spans="1:14" ht="26.25" customHeight="1" x14ac:dyDescent="0.15">
      <c r="A30" s="67">
        <f>A28+1</f>
        <v>11</v>
      </c>
      <c r="B30" s="68" t="str">
        <f>[2]予定価格算出資料!B29</f>
        <v>大原小学校</v>
      </c>
      <c r="C30" s="89">
        <f>[1]別紙3!C15</f>
        <v>200</v>
      </c>
      <c r="D30" s="70"/>
      <c r="E30" s="71">
        <v>100</v>
      </c>
      <c r="F30" s="48">
        <f>12*ROUNDDOWN(C30*D30*((185-E30)/100),2)</f>
        <v>0</v>
      </c>
      <c r="G30" s="73" t="str">
        <f>[2]予定価格算出資料!G29</f>
        <v>夏季</v>
      </c>
      <c r="H30" s="83">
        <f>SUM([1]別紙3!G15:I15)</f>
        <v>65159</v>
      </c>
      <c r="I30" s="75"/>
      <c r="J30" s="84">
        <f t="shared" si="0"/>
        <v>0</v>
      </c>
      <c r="K30" s="53">
        <f>ROUNDDOWN(F30+J30+J31,2)</f>
        <v>0</v>
      </c>
      <c r="M30" s="54">
        <f t="shared" ref="M30" si="8">H30+H31</f>
        <v>226846</v>
      </c>
      <c r="N30" s="55"/>
    </row>
    <row r="31" spans="1:14" ht="26.25" customHeight="1" x14ac:dyDescent="0.15">
      <c r="A31" s="43"/>
      <c r="B31" s="77"/>
      <c r="C31" s="90"/>
      <c r="D31" s="46"/>
      <c r="E31" s="60"/>
      <c r="F31" s="61"/>
      <c r="G31" s="79" t="str">
        <f>[2]予定価格算出資料!G30</f>
        <v>その他季</v>
      </c>
      <c r="H31" s="80">
        <f>SUM([1]別紙3!D15:F15)+SUM([1]別紙3!J15:O15)</f>
        <v>161687</v>
      </c>
      <c r="I31" s="81"/>
      <c r="J31" s="65">
        <f t="shared" si="0"/>
        <v>0</v>
      </c>
      <c r="K31" s="66"/>
      <c r="M31" s="54"/>
      <c r="N31" s="55"/>
    </row>
    <row r="32" spans="1:14" ht="26.25" customHeight="1" x14ac:dyDescent="0.15">
      <c r="A32" s="67">
        <f>A30+1</f>
        <v>12</v>
      </c>
      <c r="B32" s="68" t="s">
        <v>29</v>
      </c>
      <c r="C32" s="89">
        <f>[1]別紙3!C16</f>
        <v>162</v>
      </c>
      <c r="D32" s="70"/>
      <c r="E32" s="71">
        <v>100</v>
      </c>
      <c r="F32" s="48">
        <f>12*ROUNDDOWN(C32*D32*((185-E32)/100),2)</f>
        <v>0</v>
      </c>
      <c r="G32" s="73" t="str">
        <f>[2]予定価格算出資料!G31</f>
        <v>夏季</v>
      </c>
      <c r="H32" s="83">
        <f>SUM([1]別紙3!G16:I16)</f>
        <v>51374</v>
      </c>
      <c r="I32" s="75"/>
      <c r="J32" s="84">
        <f t="shared" si="0"/>
        <v>0</v>
      </c>
      <c r="K32" s="53">
        <f>ROUNDDOWN(F32+J32+J33,2)</f>
        <v>0</v>
      </c>
      <c r="M32" s="54">
        <f t="shared" ref="M32" si="9">H32+H33</f>
        <v>165590</v>
      </c>
      <c r="N32" s="55"/>
    </row>
    <row r="33" spans="1:14" ht="26.25" customHeight="1" x14ac:dyDescent="0.15">
      <c r="A33" s="43"/>
      <c r="B33" s="77"/>
      <c r="C33" s="90"/>
      <c r="D33" s="46"/>
      <c r="E33" s="60"/>
      <c r="F33" s="61"/>
      <c r="G33" s="79" t="str">
        <f>[2]予定価格算出資料!G32</f>
        <v>その他季</v>
      </c>
      <c r="H33" s="80">
        <f>SUM([1]別紙3!D16:F16)+SUM([1]別紙3!J16:O16)</f>
        <v>114216</v>
      </c>
      <c r="I33" s="81"/>
      <c r="J33" s="65">
        <f t="shared" si="0"/>
        <v>0</v>
      </c>
      <c r="K33" s="66"/>
      <c r="M33" s="54"/>
      <c r="N33" s="55"/>
    </row>
    <row r="34" spans="1:14" ht="26.25" customHeight="1" x14ac:dyDescent="0.15">
      <c r="A34" s="67">
        <v>13</v>
      </c>
      <c r="B34" s="68" t="s">
        <v>30</v>
      </c>
      <c r="C34" s="89">
        <f>[1]別紙3!C17</f>
        <v>256</v>
      </c>
      <c r="D34" s="70"/>
      <c r="E34" s="71">
        <v>100</v>
      </c>
      <c r="F34" s="48">
        <f>12*ROUNDDOWN(C34*D34*((185-E34)/100),2)</f>
        <v>0</v>
      </c>
      <c r="G34" s="91" t="str">
        <f>[2]予定価格算出資料!G33</f>
        <v>夏季</v>
      </c>
      <c r="H34" s="85">
        <f>SUM([1]別紙3!G17:I17)</f>
        <v>85399</v>
      </c>
      <c r="I34" s="75"/>
      <c r="J34" s="84">
        <f>ROUNDDOWN(H34*I34,2)</f>
        <v>0</v>
      </c>
      <c r="K34" s="53">
        <f>ROUNDDOWN(F34+J34+J35,2)</f>
        <v>0</v>
      </c>
      <c r="M34" s="54">
        <f t="shared" ref="M34" si="10">H34+H35</f>
        <v>284353</v>
      </c>
      <c r="N34" s="55"/>
    </row>
    <row r="35" spans="1:14" ht="26.25" customHeight="1" x14ac:dyDescent="0.15">
      <c r="A35" s="43"/>
      <c r="B35" s="77"/>
      <c r="C35" s="90"/>
      <c r="D35" s="46"/>
      <c r="E35" s="60"/>
      <c r="F35" s="61"/>
      <c r="G35" s="79" t="str">
        <f>[2]予定価格算出資料!G34</f>
        <v>その他季</v>
      </c>
      <c r="H35" s="63">
        <f>SUM([1]別紙3!D17:F17)+SUM([1]別紙3!J17:O17)</f>
        <v>198954</v>
      </c>
      <c r="I35" s="81"/>
      <c r="J35" s="65">
        <f>ROUNDDOWN(H35*I35,2)</f>
        <v>0</v>
      </c>
      <c r="K35" s="66"/>
      <c r="M35" s="54"/>
      <c r="N35" s="55"/>
    </row>
    <row r="36" spans="1:14" ht="26.25" customHeight="1" x14ac:dyDescent="0.15">
      <c r="A36" s="67">
        <v>14</v>
      </c>
      <c r="B36" s="92" t="str">
        <f>[2]予定価格算出資料!B33</f>
        <v>宝城中学校</v>
      </c>
      <c r="C36" s="89">
        <f>[1]別紙3!C18</f>
        <v>76</v>
      </c>
      <c r="D36" s="70"/>
      <c r="E36" s="71">
        <v>100</v>
      </c>
      <c r="F36" s="72">
        <f>12*ROUNDDOWN(C36*D36*((185-E36)/100),2)</f>
        <v>0</v>
      </c>
      <c r="G36" s="73" t="str">
        <f>[2]予定価格算出資料!G33</f>
        <v>夏季</v>
      </c>
      <c r="H36" s="74">
        <f>SUM([1]別紙3!G18:I18)</f>
        <v>25061</v>
      </c>
      <c r="I36" s="93"/>
      <c r="J36" s="76">
        <f t="shared" si="0"/>
        <v>0</v>
      </c>
      <c r="K36" s="94">
        <f>ROUNDDOWN(F36+J36+J37,2)</f>
        <v>0</v>
      </c>
      <c r="M36" s="54">
        <f t="shared" ref="M36" si="11">H36+H37</f>
        <v>85488</v>
      </c>
      <c r="N36" s="55"/>
    </row>
    <row r="37" spans="1:14" ht="26.25" customHeight="1" x14ac:dyDescent="0.15">
      <c r="A37" s="43"/>
      <c r="B37" s="95"/>
      <c r="C37" s="90"/>
      <c r="D37" s="46"/>
      <c r="E37" s="60"/>
      <c r="F37" s="61"/>
      <c r="G37" s="79" t="str">
        <f>[2]予定価格算出資料!G34</f>
        <v>その他季</v>
      </c>
      <c r="H37" s="96">
        <f>SUM([1]別紙3!D18:F18)+SUM([1]別紙3!J18:O18)</f>
        <v>60427</v>
      </c>
      <c r="I37" s="97"/>
      <c r="J37" s="98">
        <f t="shared" si="0"/>
        <v>0</v>
      </c>
      <c r="K37" s="53"/>
      <c r="M37" s="54"/>
      <c r="N37" s="55"/>
    </row>
    <row r="38" spans="1:14" ht="26.25" customHeight="1" x14ac:dyDescent="0.15">
      <c r="A38" s="67">
        <v>15</v>
      </c>
      <c r="B38" s="92" t="str">
        <f>[2]予定価格算出資料!B35</f>
        <v>大原中学校</v>
      </c>
      <c r="C38" s="89">
        <f>[1]別紙3!C19</f>
        <v>149</v>
      </c>
      <c r="D38" s="70"/>
      <c r="E38" s="71">
        <v>100</v>
      </c>
      <c r="F38" s="48">
        <f>12*ROUNDDOWN(C38*D38*((185-E38)/100),2)</f>
        <v>0</v>
      </c>
      <c r="G38" s="73" t="str">
        <f>[2]予定価格算出資料!G35</f>
        <v>夏季</v>
      </c>
      <c r="H38" s="83">
        <f>SUM([1]別紙3!G19:I19)</f>
        <v>53645</v>
      </c>
      <c r="I38" s="75"/>
      <c r="J38" s="84">
        <f t="shared" si="0"/>
        <v>0</v>
      </c>
      <c r="K38" s="53">
        <f>ROUNDDOWN(F38+J38+J39,2)</f>
        <v>0</v>
      </c>
      <c r="M38" s="54">
        <f t="shared" ref="M38" si="12">H38+H39</f>
        <v>156700</v>
      </c>
      <c r="N38" s="55"/>
    </row>
    <row r="39" spans="1:14" ht="26.25" customHeight="1" x14ac:dyDescent="0.15">
      <c r="A39" s="43"/>
      <c r="B39" s="95"/>
      <c r="C39" s="90"/>
      <c r="D39" s="46"/>
      <c r="E39" s="60"/>
      <c r="F39" s="61"/>
      <c r="G39" s="79" t="str">
        <f>[2]予定価格算出資料!G36</f>
        <v>その他季</v>
      </c>
      <c r="H39" s="80">
        <f>SUM([1]別紙3!D19:F19)+SUM([1]別紙3!J19:O19)</f>
        <v>103055</v>
      </c>
      <c r="I39" s="81"/>
      <c r="J39" s="65">
        <f t="shared" si="0"/>
        <v>0</v>
      </c>
      <c r="K39" s="66"/>
      <c r="M39" s="54"/>
      <c r="N39" s="55"/>
    </row>
    <row r="40" spans="1:14" ht="26.25" customHeight="1" x14ac:dyDescent="0.15">
      <c r="A40" s="67">
        <v>16</v>
      </c>
      <c r="B40" s="92" t="str">
        <f>[2]予定価格算出資料!B37</f>
        <v>立石中学校</v>
      </c>
      <c r="C40" s="89">
        <f>[1]別紙3!C20</f>
        <v>63</v>
      </c>
      <c r="D40" s="70"/>
      <c r="E40" s="71">
        <v>100</v>
      </c>
      <c r="F40" s="48">
        <f>12*ROUNDDOWN(C40*D40*((185-E40)/100),2)</f>
        <v>0</v>
      </c>
      <c r="G40" s="73" t="str">
        <f>[2]予定価格算出資料!G37</f>
        <v>夏季</v>
      </c>
      <c r="H40" s="83">
        <f>SUM([1]別紙3!G20:I20)</f>
        <v>22303</v>
      </c>
      <c r="I40" s="75"/>
      <c r="J40" s="84">
        <f t="shared" si="0"/>
        <v>0</v>
      </c>
      <c r="K40" s="53">
        <f>ROUNDDOWN(F40+J40+J41,2)</f>
        <v>0</v>
      </c>
      <c r="M40" s="54">
        <f t="shared" ref="M40" si="13">H40+H41</f>
        <v>74422</v>
      </c>
      <c r="N40" s="55"/>
    </row>
    <row r="41" spans="1:14" ht="26.25" customHeight="1" x14ac:dyDescent="0.15">
      <c r="A41" s="43"/>
      <c r="B41" s="95"/>
      <c r="C41" s="90"/>
      <c r="D41" s="46"/>
      <c r="E41" s="60"/>
      <c r="F41" s="61"/>
      <c r="G41" s="79" t="str">
        <f>[2]予定価格算出資料!G38</f>
        <v>その他季</v>
      </c>
      <c r="H41" s="80">
        <f>SUM([1]別紙3!D20:F20)+SUM([1]別紙3!J20:O20)</f>
        <v>52119</v>
      </c>
      <c r="I41" s="81"/>
      <c r="J41" s="65">
        <f t="shared" si="0"/>
        <v>0</v>
      </c>
      <c r="K41" s="66"/>
      <c r="M41" s="54"/>
      <c r="N41" s="55"/>
    </row>
    <row r="42" spans="1:14" ht="26.25" customHeight="1" x14ac:dyDescent="0.15">
      <c r="A42" s="67">
        <f>A40+1</f>
        <v>17</v>
      </c>
      <c r="B42" s="92" t="str">
        <f>[2]予定価格算出資料!B39</f>
        <v>小郡中学校</v>
      </c>
      <c r="C42" s="89">
        <f>[1]別紙3!C21</f>
        <v>120</v>
      </c>
      <c r="D42" s="70"/>
      <c r="E42" s="71">
        <v>100</v>
      </c>
      <c r="F42" s="48">
        <f>12*ROUNDDOWN(C42*D42*((185-E42)/100),2)</f>
        <v>0</v>
      </c>
      <c r="G42" s="73" t="str">
        <f>[2]予定価格算出資料!G39</f>
        <v>夏季</v>
      </c>
      <c r="H42" s="83">
        <f>SUM([1]別紙3!G21:I21)</f>
        <v>40602</v>
      </c>
      <c r="I42" s="75"/>
      <c r="J42" s="84">
        <f t="shared" si="0"/>
        <v>0</v>
      </c>
      <c r="K42" s="53">
        <f>ROUNDDOWN(F42+J42+J43,2)</f>
        <v>0</v>
      </c>
      <c r="M42" s="54">
        <f t="shared" ref="M42" si="14">H42+H43</f>
        <v>132177</v>
      </c>
      <c r="N42" s="55"/>
    </row>
    <row r="43" spans="1:14" ht="26.25" customHeight="1" x14ac:dyDescent="0.15">
      <c r="A43" s="43"/>
      <c r="B43" s="95"/>
      <c r="C43" s="90"/>
      <c r="D43" s="46"/>
      <c r="E43" s="60"/>
      <c r="F43" s="61"/>
      <c r="G43" s="79" t="str">
        <f>[2]予定価格算出資料!G40</f>
        <v>その他季</v>
      </c>
      <c r="H43" s="80">
        <f>SUM([1]別紙3!D21:F21)+SUM([1]別紙3!J21:O21)</f>
        <v>91575</v>
      </c>
      <c r="I43" s="81"/>
      <c r="J43" s="65">
        <f t="shared" si="0"/>
        <v>0</v>
      </c>
      <c r="K43" s="66"/>
      <c r="M43" s="54"/>
      <c r="N43" s="55"/>
    </row>
    <row r="44" spans="1:14" ht="26.25" customHeight="1" x14ac:dyDescent="0.15">
      <c r="A44" s="67">
        <f>A42+1</f>
        <v>18</v>
      </c>
      <c r="B44" s="92" t="str">
        <f>[2]予定価格算出資料!B41</f>
        <v>三国中学校</v>
      </c>
      <c r="C44" s="89">
        <f>[1]別紙3!C22</f>
        <v>229</v>
      </c>
      <c r="D44" s="70"/>
      <c r="E44" s="71">
        <v>100</v>
      </c>
      <c r="F44" s="48">
        <f>12*ROUNDDOWN(C44*D44*((185-E44)/100),2)</f>
        <v>0</v>
      </c>
      <c r="G44" s="73" t="str">
        <f>[2]予定価格算出資料!G41</f>
        <v>夏季</v>
      </c>
      <c r="H44" s="83">
        <f>SUM([1]別紙3!G22:I22)</f>
        <v>80986</v>
      </c>
      <c r="I44" s="75"/>
      <c r="J44" s="84">
        <f t="shared" si="0"/>
        <v>0</v>
      </c>
      <c r="K44" s="53">
        <f>ROUNDDOWN(F44+J44+J45,2)</f>
        <v>0</v>
      </c>
      <c r="M44" s="54">
        <f t="shared" ref="M44" si="15">H44+H45</f>
        <v>255326</v>
      </c>
      <c r="N44" s="55"/>
    </row>
    <row r="45" spans="1:14" ht="26.25" customHeight="1" x14ac:dyDescent="0.15">
      <c r="A45" s="43"/>
      <c r="B45" s="95"/>
      <c r="C45" s="90"/>
      <c r="D45" s="46"/>
      <c r="E45" s="60"/>
      <c r="F45" s="61"/>
      <c r="G45" s="79" t="str">
        <f>[2]予定価格算出資料!G42</f>
        <v>その他季</v>
      </c>
      <c r="H45" s="80">
        <f>SUM([1]別紙3!D22:F22)+SUM([1]別紙3!J22:O22)</f>
        <v>174340</v>
      </c>
      <c r="I45" s="81"/>
      <c r="J45" s="65">
        <f t="shared" si="0"/>
        <v>0</v>
      </c>
      <c r="K45" s="66"/>
      <c r="M45" s="54"/>
      <c r="N45" s="55"/>
    </row>
    <row r="46" spans="1:14" ht="26.25" customHeight="1" x14ac:dyDescent="0.15">
      <c r="A46" s="67">
        <f>A44+1</f>
        <v>19</v>
      </c>
      <c r="B46" s="68" t="str">
        <f>[2]予定価格算出資料!B43</f>
        <v>小郡市生涯学習センター</v>
      </c>
      <c r="C46" s="89">
        <f>[1]別紙3!C23</f>
        <v>128</v>
      </c>
      <c r="D46" s="70"/>
      <c r="E46" s="71">
        <v>100</v>
      </c>
      <c r="F46" s="72">
        <f>12*ROUNDDOWN(C46*D46*((185-E46)/100),2)</f>
        <v>0</v>
      </c>
      <c r="G46" s="99" t="str">
        <f>[2]予定価格算出資料!G43</f>
        <v>夏季平日</v>
      </c>
      <c r="H46" s="74">
        <f>SUM([1]別紙3!G24:I24)</f>
        <v>57429</v>
      </c>
      <c r="I46" s="93"/>
      <c r="J46" s="76">
        <f t="shared" si="0"/>
        <v>0</v>
      </c>
      <c r="K46" s="94">
        <f>ROUNDDOWN(F46+J46+J47+J48+J49,2)</f>
        <v>0</v>
      </c>
      <c r="M46" s="54">
        <f>H46+H47+H48+H49</f>
        <v>237692</v>
      </c>
      <c r="N46" s="55"/>
    </row>
    <row r="47" spans="1:14" ht="26.25" customHeight="1" x14ac:dyDescent="0.15">
      <c r="A47" s="100"/>
      <c r="B47" s="101"/>
      <c r="C47" s="102"/>
      <c r="D47" s="103"/>
      <c r="E47" s="47"/>
      <c r="F47" s="48"/>
      <c r="G47" s="104" t="str">
        <f>[2]予定価格算出資料!G44</f>
        <v>夏季休日</v>
      </c>
      <c r="H47" s="96">
        <f>SUM([1]別紙3!G25:I25)</f>
        <v>28510</v>
      </c>
      <c r="I47" s="97"/>
      <c r="J47" s="98">
        <f t="shared" si="0"/>
        <v>0</v>
      </c>
      <c r="K47" s="105"/>
      <c r="M47" s="54"/>
      <c r="N47" s="55"/>
    </row>
    <row r="48" spans="1:14" ht="26.25" customHeight="1" x14ac:dyDescent="0.15">
      <c r="A48" s="100"/>
      <c r="B48" s="101" t="e">
        <f>[2]予定価格算出資料!B45</f>
        <v>#REF!</v>
      </c>
      <c r="C48" s="102"/>
      <c r="D48" s="103"/>
      <c r="E48" s="47"/>
      <c r="F48" s="48"/>
      <c r="G48" s="104" t="str">
        <f>[2]予定価格算出資料!G45</f>
        <v>その他季平日</v>
      </c>
      <c r="H48" s="96">
        <f>SUM([1]別紙3!D24:F24)+SUM([1]別紙3!J24:O24)</f>
        <v>97595</v>
      </c>
      <c r="I48" s="97"/>
      <c r="J48" s="98">
        <f t="shared" si="0"/>
        <v>0</v>
      </c>
      <c r="K48" s="105"/>
      <c r="M48" s="54"/>
      <c r="N48" s="55"/>
    </row>
    <row r="49" spans="1:14" ht="26.25" customHeight="1" x14ac:dyDescent="0.15">
      <c r="A49" s="43"/>
      <c r="B49" s="77"/>
      <c r="C49" s="90"/>
      <c r="D49" s="46"/>
      <c r="E49" s="60"/>
      <c r="F49" s="61"/>
      <c r="G49" s="106" t="str">
        <f>[2]予定価格算出資料!G46</f>
        <v>その他季休日</v>
      </c>
      <c r="H49" s="80">
        <f>SUM([1]別紙3!D25:F25)+SUM([1]別紙3!J25:O25)</f>
        <v>54158</v>
      </c>
      <c r="I49" s="81"/>
      <c r="J49" s="65">
        <f t="shared" si="0"/>
        <v>0</v>
      </c>
      <c r="K49" s="53"/>
      <c r="M49" s="54"/>
      <c r="N49" s="55"/>
    </row>
    <row r="50" spans="1:14" ht="26.25" customHeight="1" x14ac:dyDescent="0.15">
      <c r="A50" s="67">
        <f>A46+1</f>
        <v>20</v>
      </c>
      <c r="B50" s="68" t="str">
        <f>[2]予定価格算出資料!B47</f>
        <v>小郡市文化会館</v>
      </c>
      <c r="C50" s="89">
        <f>[1]別紙3!C26</f>
        <v>442</v>
      </c>
      <c r="D50" s="70"/>
      <c r="E50" s="71">
        <v>100</v>
      </c>
      <c r="F50" s="72">
        <f>12*ROUNDDOWN(C50*D50*((185-E50)/100),2)</f>
        <v>0</v>
      </c>
      <c r="G50" s="99" t="str">
        <f>[2]予定価格算出資料!G47</f>
        <v>夏季平日</v>
      </c>
      <c r="H50" s="74">
        <f>SUM([1]別紙3!G27:I27)</f>
        <v>59239</v>
      </c>
      <c r="I50" s="93"/>
      <c r="J50" s="76">
        <f t="shared" si="0"/>
        <v>0</v>
      </c>
      <c r="K50" s="94">
        <f>ROUNDDOWN(F50+J50+J51+J52+J53,2)</f>
        <v>0</v>
      </c>
      <c r="M50" s="54">
        <f>H50+H51+H52+H53</f>
        <v>347111</v>
      </c>
      <c r="N50" s="55"/>
    </row>
    <row r="51" spans="1:14" ht="26.25" customHeight="1" x14ac:dyDescent="0.15">
      <c r="A51" s="100"/>
      <c r="B51" s="101"/>
      <c r="C51" s="102"/>
      <c r="D51" s="103"/>
      <c r="E51" s="47"/>
      <c r="F51" s="48"/>
      <c r="G51" s="104" t="str">
        <f>[2]予定価格算出資料!G48</f>
        <v>夏季休日</v>
      </c>
      <c r="H51" s="96">
        <f>SUM([1]別紙3!G28:I28)</f>
        <v>55422</v>
      </c>
      <c r="I51" s="107"/>
      <c r="J51" s="98">
        <f t="shared" si="0"/>
        <v>0</v>
      </c>
      <c r="K51" s="105"/>
      <c r="M51" s="54"/>
      <c r="N51" s="55"/>
    </row>
    <row r="52" spans="1:14" ht="26.25" customHeight="1" x14ac:dyDescent="0.15">
      <c r="A52" s="100"/>
      <c r="B52" s="101" t="e">
        <f>[2]予定価格算出資料!B49</f>
        <v>#REF!</v>
      </c>
      <c r="C52" s="102"/>
      <c r="D52" s="103"/>
      <c r="E52" s="47"/>
      <c r="F52" s="48"/>
      <c r="G52" s="104" t="str">
        <f>[2]予定価格算出資料!G49</f>
        <v>その他季平日</v>
      </c>
      <c r="H52" s="96">
        <f>SUM([1]別紙3!D27:F27)+SUM([1]別紙3!J27:O27)</f>
        <v>137457</v>
      </c>
      <c r="I52" s="97"/>
      <c r="J52" s="98">
        <f t="shared" si="0"/>
        <v>0</v>
      </c>
      <c r="K52" s="105"/>
      <c r="M52" s="54"/>
      <c r="N52" s="55"/>
    </row>
    <row r="53" spans="1:14" ht="26.25" customHeight="1" x14ac:dyDescent="0.15">
      <c r="A53" s="43"/>
      <c r="B53" s="77"/>
      <c r="C53" s="90"/>
      <c r="D53" s="46"/>
      <c r="E53" s="60"/>
      <c r="F53" s="61"/>
      <c r="G53" s="106" t="str">
        <f>[2]予定価格算出資料!G50</f>
        <v>その他季休日</v>
      </c>
      <c r="H53" s="80">
        <f>SUM([1]別紙3!D28:F28)+SUM([1]別紙3!J28:O28)</f>
        <v>94993</v>
      </c>
      <c r="I53" s="97"/>
      <c r="J53" s="65">
        <f t="shared" si="0"/>
        <v>0</v>
      </c>
      <c r="K53" s="53"/>
      <c r="M53" s="54"/>
      <c r="N53" s="55"/>
    </row>
    <row r="54" spans="1:14" ht="26.25" customHeight="1" x14ac:dyDescent="0.15">
      <c r="A54" s="67">
        <f>A50+1</f>
        <v>21</v>
      </c>
      <c r="B54" s="68" t="str">
        <f>[2]予定価格算出資料!B51</f>
        <v>味坂校区コミュニティセンター</v>
      </c>
      <c r="C54" s="89">
        <f>[1]別紙3!C29</f>
        <v>27</v>
      </c>
      <c r="D54" s="70"/>
      <c r="E54" s="71">
        <v>100</v>
      </c>
      <c r="F54" s="72">
        <f>12*ROUNDDOWN(C54*D54*((185-E54)/100),2)</f>
        <v>0</v>
      </c>
      <c r="G54" s="73" t="str">
        <f>[2]予定価格算出資料!G51</f>
        <v>夏季</v>
      </c>
      <c r="H54" s="74">
        <f>SUM([1]別紙3!G29:I29)</f>
        <v>7673</v>
      </c>
      <c r="I54" s="93"/>
      <c r="J54" s="76">
        <f>ROUNDDOWN(H54*I54,2)</f>
        <v>0</v>
      </c>
      <c r="K54" s="94">
        <f>ROUNDDOWN(F54+J54+J55,2)</f>
        <v>0</v>
      </c>
      <c r="M54" s="54">
        <f>H54+H55</f>
        <v>23834</v>
      </c>
      <c r="N54" s="55"/>
    </row>
    <row r="55" spans="1:14" ht="26.25" customHeight="1" x14ac:dyDescent="0.15">
      <c r="A55" s="43"/>
      <c r="B55" s="77"/>
      <c r="C55" s="90"/>
      <c r="D55" s="46"/>
      <c r="E55" s="60"/>
      <c r="F55" s="61"/>
      <c r="G55" s="79" t="str">
        <f>[2]予定価格算出資料!G52</f>
        <v>その他季</v>
      </c>
      <c r="H55" s="80">
        <f>SUM([1]別紙3!D29:F29)+SUM([1]別紙3!J29:O29)</f>
        <v>16161</v>
      </c>
      <c r="I55" s="81"/>
      <c r="J55" s="65">
        <f>ROUNDDOWN(H55*I55,2)</f>
        <v>0</v>
      </c>
      <c r="K55" s="53"/>
      <c r="M55" s="54"/>
      <c r="N55" s="55"/>
    </row>
    <row r="56" spans="1:14" ht="26.25" customHeight="1" x14ac:dyDescent="0.15">
      <c r="A56" s="67">
        <f>A54+1</f>
        <v>22</v>
      </c>
      <c r="B56" s="68" t="str">
        <f>[2]予定価格算出資料!B53</f>
        <v>御原校区コミュニティセンター</v>
      </c>
      <c r="C56" s="89">
        <f>[1]別紙3!C30</f>
        <v>24</v>
      </c>
      <c r="D56" s="70"/>
      <c r="E56" s="71">
        <v>100</v>
      </c>
      <c r="F56" s="72">
        <f>12*ROUNDDOWN(C56*D56*((185-E56)/100),2)</f>
        <v>0</v>
      </c>
      <c r="G56" s="73" t="str">
        <f>[2]予定価格算出資料!G53</f>
        <v>夏季</v>
      </c>
      <c r="H56" s="74">
        <f>SUM([1]別紙3!G30:I30)</f>
        <v>7946</v>
      </c>
      <c r="I56" s="93"/>
      <c r="J56" s="76">
        <f t="shared" si="0"/>
        <v>0</v>
      </c>
      <c r="K56" s="94">
        <f>ROUNDDOWN(F56+J56+J57,2)</f>
        <v>0</v>
      </c>
      <c r="M56" s="54">
        <f t="shared" ref="M56" si="16">H56+H57</f>
        <v>22191</v>
      </c>
      <c r="N56" s="55"/>
    </row>
    <row r="57" spans="1:14" ht="26.25" customHeight="1" x14ac:dyDescent="0.15">
      <c r="A57" s="43"/>
      <c r="B57" s="77"/>
      <c r="C57" s="90"/>
      <c r="D57" s="46"/>
      <c r="E57" s="60"/>
      <c r="F57" s="61"/>
      <c r="G57" s="79" t="str">
        <f>[2]予定価格算出資料!G54</f>
        <v>その他季</v>
      </c>
      <c r="H57" s="80">
        <f>SUM([1]別紙3!D30:F30)+SUM([1]別紙3!J30:O30)</f>
        <v>14245</v>
      </c>
      <c r="I57" s="81"/>
      <c r="J57" s="65">
        <f t="shared" si="0"/>
        <v>0</v>
      </c>
      <c r="K57" s="53"/>
      <c r="M57" s="54"/>
      <c r="N57" s="55"/>
    </row>
    <row r="58" spans="1:14" ht="26.25" customHeight="1" x14ac:dyDescent="0.15">
      <c r="A58" s="67">
        <f>A56+1</f>
        <v>23</v>
      </c>
      <c r="B58" s="68" t="str">
        <f>[2]予定価格算出資料!B55</f>
        <v>立石校区コミュニティセンター</v>
      </c>
      <c r="C58" s="89">
        <f>[1]別紙3!C31</f>
        <v>34</v>
      </c>
      <c r="D58" s="70"/>
      <c r="E58" s="71">
        <v>100</v>
      </c>
      <c r="F58" s="72">
        <f>12*ROUNDDOWN(C58*D58*((185-E58)/100),2)</f>
        <v>0</v>
      </c>
      <c r="G58" s="73" t="str">
        <f>[2]予定価格算出資料!G55</f>
        <v>夏季</v>
      </c>
      <c r="H58" s="74">
        <f>SUM([1]別紙3!G31:I31)</f>
        <v>8296</v>
      </c>
      <c r="I58" s="93"/>
      <c r="J58" s="76">
        <f t="shared" si="0"/>
        <v>0</v>
      </c>
      <c r="K58" s="94">
        <f>ROUNDDOWN(F58+J58+J59,2)</f>
        <v>0</v>
      </c>
      <c r="M58" s="54">
        <f t="shared" ref="M58" si="17">H58+H59</f>
        <v>25173</v>
      </c>
      <c r="N58" s="55"/>
    </row>
    <row r="59" spans="1:14" ht="26.25" customHeight="1" x14ac:dyDescent="0.15">
      <c r="A59" s="43"/>
      <c r="B59" s="77"/>
      <c r="C59" s="90"/>
      <c r="D59" s="46"/>
      <c r="E59" s="60"/>
      <c r="F59" s="61"/>
      <c r="G59" s="79" t="str">
        <f>[2]予定価格算出資料!G56</f>
        <v>その他季</v>
      </c>
      <c r="H59" s="80">
        <f>SUM([1]別紙3!D31:F31)+SUM([1]別紙3!J31:O31)</f>
        <v>16877</v>
      </c>
      <c r="I59" s="81"/>
      <c r="J59" s="65">
        <f t="shared" si="0"/>
        <v>0</v>
      </c>
      <c r="K59" s="53"/>
      <c r="M59" s="54"/>
      <c r="N59" s="55"/>
    </row>
    <row r="60" spans="1:14" ht="26.25" customHeight="1" x14ac:dyDescent="0.15">
      <c r="A60" s="67">
        <f>A58+1</f>
        <v>24</v>
      </c>
      <c r="B60" s="68" t="str">
        <f>[2]予定価格算出資料!B57</f>
        <v>三国校区コミュニティセンター</v>
      </c>
      <c r="C60" s="89">
        <f>[1]別紙3!C32</f>
        <v>74</v>
      </c>
      <c r="D60" s="70"/>
      <c r="E60" s="71">
        <v>100</v>
      </c>
      <c r="F60" s="72">
        <f>12*ROUNDDOWN(C60*D60*((185-E60)/100),2)</f>
        <v>0</v>
      </c>
      <c r="G60" s="73" t="str">
        <f>[2]予定価格算出資料!G57</f>
        <v>夏季</v>
      </c>
      <c r="H60" s="74">
        <f>SUM([1]別紙3!G32:I32)</f>
        <v>23050</v>
      </c>
      <c r="I60" s="93"/>
      <c r="J60" s="76">
        <f t="shared" si="0"/>
        <v>0</v>
      </c>
      <c r="K60" s="94">
        <f>ROUNDDOWN(F60+J60+J61,2)</f>
        <v>0</v>
      </c>
      <c r="M60" s="54">
        <f t="shared" ref="M60" si="18">H60+H61</f>
        <v>60935</v>
      </c>
      <c r="N60" s="55"/>
    </row>
    <row r="61" spans="1:14" ht="26.25" customHeight="1" x14ac:dyDescent="0.15">
      <c r="A61" s="43"/>
      <c r="B61" s="77"/>
      <c r="C61" s="90"/>
      <c r="D61" s="46"/>
      <c r="E61" s="60"/>
      <c r="F61" s="61"/>
      <c r="G61" s="79" t="str">
        <f>[2]予定価格算出資料!G58</f>
        <v>その他季</v>
      </c>
      <c r="H61" s="80">
        <f>SUM([1]別紙3!D32:F32)+SUM([1]別紙3!J32:O32)</f>
        <v>37885</v>
      </c>
      <c r="I61" s="81"/>
      <c r="J61" s="65">
        <f t="shared" si="0"/>
        <v>0</v>
      </c>
      <c r="K61" s="53"/>
      <c r="M61" s="54"/>
      <c r="N61" s="55"/>
    </row>
    <row r="62" spans="1:14" ht="26.25" customHeight="1" x14ac:dyDescent="0.15">
      <c r="A62" s="67">
        <f>A60+1</f>
        <v>25</v>
      </c>
      <c r="B62" s="68" t="str">
        <f>[2]予定価格算出資料!B59</f>
        <v>小郡校区コミュニティセンター</v>
      </c>
      <c r="C62" s="89">
        <f>[1]別紙3!C33</f>
        <v>34</v>
      </c>
      <c r="D62" s="70"/>
      <c r="E62" s="71">
        <v>100</v>
      </c>
      <c r="F62" s="72">
        <f>12*ROUNDDOWN(C62*D62*((185-E62)/100),2)</f>
        <v>0</v>
      </c>
      <c r="G62" s="73" t="str">
        <f>[2]予定価格算出資料!G59</f>
        <v>夏季</v>
      </c>
      <c r="H62" s="74">
        <f>SUM([1]別紙3!G33:I33)</f>
        <v>9166</v>
      </c>
      <c r="I62" s="93"/>
      <c r="J62" s="76">
        <f t="shared" si="0"/>
        <v>0</v>
      </c>
      <c r="K62" s="94">
        <f>ROUNDDOWN(F62+J62+J63,2)</f>
        <v>0</v>
      </c>
      <c r="M62" s="54">
        <f t="shared" ref="M62" si="19">H62+H63</f>
        <v>29469</v>
      </c>
      <c r="N62" s="55"/>
    </row>
    <row r="63" spans="1:14" ht="26.25" customHeight="1" x14ac:dyDescent="0.15">
      <c r="A63" s="43"/>
      <c r="B63" s="77"/>
      <c r="C63" s="90"/>
      <c r="D63" s="46"/>
      <c r="E63" s="60"/>
      <c r="F63" s="61"/>
      <c r="G63" s="79" t="str">
        <f>[2]予定価格算出資料!G60</f>
        <v>その他季</v>
      </c>
      <c r="H63" s="80">
        <f>SUM([1]別紙3!D33:F33)+SUM([1]別紙3!J33:O33)</f>
        <v>20303</v>
      </c>
      <c r="I63" s="81"/>
      <c r="J63" s="65">
        <f t="shared" si="0"/>
        <v>0</v>
      </c>
      <c r="K63" s="53"/>
      <c r="M63" s="54"/>
      <c r="N63" s="55"/>
    </row>
    <row r="64" spans="1:14" ht="26.25" customHeight="1" x14ac:dyDescent="0.15">
      <c r="A64" s="67">
        <f>A62+1</f>
        <v>26</v>
      </c>
      <c r="B64" s="68" t="str">
        <f>[2]予定価格算出資料!B61</f>
        <v>東野校区コミュニティセンター</v>
      </c>
      <c r="C64" s="89">
        <f>[1]別紙3!C34</f>
        <v>80</v>
      </c>
      <c r="D64" s="70"/>
      <c r="E64" s="71">
        <v>100</v>
      </c>
      <c r="F64" s="72">
        <f>12*ROUNDDOWN(C64*D64*((185-E64)/100),2)</f>
        <v>0</v>
      </c>
      <c r="G64" s="73" t="str">
        <f>[2]予定価格算出資料!G61</f>
        <v>夏季</v>
      </c>
      <c r="H64" s="74">
        <f>SUM([1]別紙3!G34:I34)</f>
        <v>23439</v>
      </c>
      <c r="I64" s="93"/>
      <c r="J64" s="76">
        <f t="shared" si="0"/>
        <v>0</v>
      </c>
      <c r="K64" s="94">
        <f>ROUNDDOWN(F64+J64+J65,2)</f>
        <v>0</v>
      </c>
      <c r="M64" s="54">
        <f t="shared" ref="M64" si="20">H64+H65</f>
        <v>72268</v>
      </c>
      <c r="N64" s="55"/>
    </row>
    <row r="65" spans="1:18" ht="26.25" customHeight="1" x14ac:dyDescent="0.15">
      <c r="A65" s="43"/>
      <c r="B65" s="77"/>
      <c r="C65" s="90"/>
      <c r="D65" s="46"/>
      <c r="E65" s="60"/>
      <c r="F65" s="61"/>
      <c r="G65" s="79" t="str">
        <f>[2]予定価格算出資料!G62</f>
        <v>その他季</v>
      </c>
      <c r="H65" s="80">
        <f>SUM([1]別紙3!D34:F34)+SUM([1]別紙3!J34:O34)</f>
        <v>48829</v>
      </c>
      <c r="I65" s="81"/>
      <c r="J65" s="65">
        <f t="shared" si="0"/>
        <v>0</v>
      </c>
      <c r="K65" s="53"/>
      <c r="M65" s="54"/>
      <c r="N65" s="55"/>
    </row>
    <row r="66" spans="1:18" ht="26.25" customHeight="1" x14ac:dyDescent="0.15">
      <c r="A66" s="67">
        <f>A64+1</f>
        <v>27</v>
      </c>
      <c r="B66" s="68" t="str">
        <f>[2]予定価格算出資料!B63</f>
        <v>大原校区コミュニティセンター</v>
      </c>
      <c r="C66" s="89">
        <f>[1]別紙3!C35</f>
        <v>46</v>
      </c>
      <c r="D66" s="70"/>
      <c r="E66" s="71">
        <v>100</v>
      </c>
      <c r="F66" s="72">
        <f>12*ROUNDDOWN(C66*D66*((185-E66)/100),2)</f>
        <v>0</v>
      </c>
      <c r="G66" s="73" t="str">
        <f>[2]予定価格算出資料!G63</f>
        <v>夏季</v>
      </c>
      <c r="H66" s="74">
        <f>SUM([1]別紙3!G35:I35)</f>
        <v>13100</v>
      </c>
      <c r="I66" s="93"/>
      <c r="J66" s="76">
        <f t="shared" si="0"/>
        <v>0</v>
      </c>
      <c r="K66" s="94">
        <f>ROUNDDOWN(F66+J66+J67,2)</f>
        <v>0</v>
      </c>
      <c r="M66" s="54">
        <f t="shared" ref="M66" si="21">H66+H67</f>
        <v>34049</v>
      </c>
      <c r="N66" s="55"/>
    </row>
    <row r="67" spans="1:18" ht="26.25" customHeight="1" x14ac:dyDescent="0.15">
      <c r="A67" s="43"/>
      <c r="B67" s="77"/>
      <c r="C67" s="90"/>
      <c r="D67" s="46"/>
      <c r="E67" s="60"/>
      <c r="F67" s="61"/>
      <c r="G67" s="79" t="str">
        <f>[2]予定価格算出資料!G64</f>
        <v>その他季</v>
      </c>
      <c r="H67" s="80">
        <f>SUM([1]別紙3!D35:F35)+SUM([1]別紙3!J35:O35)</f>
        <v>20949</v>
      </c>
      <c r="I67" s="81"/>
      <c r="J67" s="65">
        <f t="shared" si="0"/>
        <v>0</v>
      </c>
      <c r="K67" s="53"/>
      <c r="M67" s="54"/>
      <c r="N67" s="55"/>
    </row>
    <row r="68" spans="1:18" ht="26.25" hidden="1" customHeight="1" x14ac:dyDescent="0.15">
      <c r="A68" s="67">
        <f>A66+1</f>
        <v>28</v>
      </c>
      <c r="B68" s="68" t="str">
        <f>[2]予定価格算出資料!B65</f>
        <v>小郡市体育館</v>
      </c>
      <c r="C68" s="89">
        <f>[1]別紙3!C36</f>
        <v>0</v>
      </c>
      <c r="D68" s="70"/>
      <c r="E68" s="71">
        <v>100</v>
      </c>
      <c r="F68" s="72">
        <f>12*ROUNDDOWN(C68*D68*((185-E68)/100),2)</f>
        <v>0</v>
      </c>
      <c r="G68" s="73" t="str">
        <f>[2]予定価格算出資料!G65</f>
        <v>夏季</v>
      </c>
      <c r="H68" s="74">
        <v>0</v>
      </c>
      <c r="I68" s="93"/>
      <c r="J68" s="76">
        <f t="shared" si="0"/>
        <v>0</v>
      </c>
      <c r="K68" s="94">
        <f>ROUNDDOWN(F68+J68+J69,2)</f>
        <v>0</v>
      </c>
      <c r="M68" s="54">
        <f t="shared" ref="M68" si="22">H68+H69</f>
        <v>0</v>
      </c>
      <c r="N68" s="55"/>
    </row>
    <row r="69" spans="1:18" ht="26.25" hidden="1" customHeight="1" x14ac:dyDescent="0.15">
      <c r="A69" s="43"/>
      <c r="B69" s="77"/>
      <c r="C69" s="90"/>
      <c r="D69" s="46"/>
      <c r="E69" s="60"/>
      <c r="F69" s="61"/>
      <c r="G69" s="79" t="str">
        <f>[2]予定価格算出資料!G66</f>
        <v>その他季</v>
      </c>
      <c r="H69" s="80">
        <v>0</v>
      </c>
      <c r="I69" s="81"/>
      <c r="J69" s="65">
        <f t="shared" si="0"/>
        <v>0</v>
      </c>
      <c r="K69" s="53"/>
      <c r="M69" s="54"/>
      <c r="N69" s="55"/>
    </row>
    <row r="70" spans="1:18" ht="26.25" customHeight="1" x14ac:dyDescent="0.15">
      <c r="A70" s="67">
        <v>28</v>
      </c>
      <c r="B70" s="68" t="str">
        <f>[2]予定価格算出資料!B67</f>
        <v>小郡市埋蔵文化財調査センター</v>
      </c>
      <c r="C70" s="89">
        <f>[1]別紙3!C37</f>
        <v>68</v>
      </c>
      <c r="D70" s="70"/>
      <c r="E70" s="71">
        <v>100</v>
      </c>
      <c r="F70" s="72">
        <f>12*ROUNDDOWN(C70*D70*((185-E70)/100),2)</f>
        <v>0</v>
      </c>
      <c r="G70" s="73" t="str">
        <f>[2]予定価格算出資料!G67</f>
        <v>夏季</v>
      </c>
      <c r="H70" s="74">
        <f>SUM([1]別紙3!G37:I37)</f>
        <v>20019</v>
      </c>
      <c r="I70" s="93"/>
      <c r="J70" s="76">
        <f t="shared" si="0"/>
        <v>0</v>
      </c>
      <c r="K70" s="94">
        <f>ROUNDDOWN(F70+J70+J71,2)</f>
        <v>0</v>
      </c>
      <c r="M70" s="54">
        <f t="shared" ref="M70" si="23">H70+H71</f>
        <v>60787</v>
      </c>
      <c r="N70" s="55"/>
    </row>
    <row r="71" spans="1:18" ht="26.25" customHeight="1" x14ac:dyDescent="0.15">
      <c r="A71" s="43"/>
      <c r="B71" s="77"/>
      <c r="C71" s="90"/>
      <c r="D71" s="46"/>
      <c r="E71" s="60"/>
      <c r="F71" s="61"/>
      <c r="G71" s="79" t="str">
        <f>[2]予定価格算出資料!G68</f>
        <v>その他季</v>
      </c>
      <c r="H71" s="80">
        <f>SUM([1]別紙3!D37:F37)+SUM([1]別紙3!J37:O37)</f>
        <v>40768</v>
      </c>
      <c r="I71" s="81"/>
      <c r="J71" s="65">
        <f t="shared" si="0"/>
        <v>0</v>
      </c>
      <c r="K71" s="53"/>
      <c r="M71" s="54"/>
      <c r="N71" s="55"/>
    </row>
    <row r="72" spans="1:18" ht="26.25" hidden="1" customHeight="1" x14ac:dyDescent="0.15">
      <c r="A72" s="67">
        <f>A70+1</f>
        <v>29</v>
      </c>
      <c r="B72" s="68" t="str">
        <f>[2]予定価格算出資料!B69</f>
        <v>給食センター</v>
      </c>
      <c r="C72" s="89">
        <f>[1]別紙3!C38</f>
        <v>0</v>
      </c>
      <c r="D72" s="70"/>
      <c r="E72" s="71">
        <v>100</v>
      </c>
      <c r="F72" s="72">
        <f>12*ROUNDDOWN(C72*D72*((185-E72)/100),2)</f>
        <v>0</v>
      </c>
      <c r="G72" s="73" t="str">
        <f>[2]予定価格算出資料!G69</f>
        <v>夏季</v>
      </c>
      <c r="H72" s="74">
        <v>0</v>
      </c>
      <c r="I72" s="93"/>
      <c r="J72" s="76">
        <f t="shared" si="0"/>
        <v>0</v>
      </c>
      <c r="K72" s="94">
        <f>ROUNDDOWN(F72+J72+J73,2)</f>
        <v>0</v>
      </c>
      <c r="M72" s="54">
        <f t="shared" ref="M72" si="24">H72+H73</f>
        <v>0</v>
      </c>
      <c r="N72" s="55"/>
    </row>
    <row r="73" spans="1:18" ht="26.25" hidden="1" customHeight="1" x14ac:dyDescent="0.15">
      <c r="A73" s="43"/>
      <c r="B73" s="77"/>
      <c r="C73" s="90"/>
      <c r="D73" s="46"/>
      <c r="E73" s="60"/>
      <c r="F73" s="61"/>
      <c r="G73" s="79" t="str">
        <f>[2]予定価格算出資料!G70</f>
        <v>その他季</v>
      </c>
      <c r="H73" s="80">
        <v>0</v>
      </c>
      <c r="I73" s="81"/>
      <c r="J73" s="65">
        <f t="shared" si="0"/>
        <v>0</v>
      </c>
      <c r="K73" s="53"/>
      <c r="M73" s="54"/>
      <c r="N73" s="55"/>
    </row>
    <row r="74" spans="1:18" ht="26.25" customHeight="1" x14ac:dyDescent="0.15">
      <c r="A74" s="67">
        <v>29</v>
      </c>
      <c r="B74" s="92" t="str">
        <f>[2]予定価格算出資料!B71</f>
        <v>小郡運動公園</v>
      </c>
      <c r="C74" s="89">
        <f>[1]別紙3!C39</f>
        <v>297</v>
      </c>
      <c r="D74" s="70"/>
      <c r="E74" s="71">
        <v>100</v>
      </c>
      <c r="F74" s="72">
        <f>12*ROUNDDOWN(C74*D74*((185-E74)/100),2)</f>
        <v>0</v>
      </c>
      <c r="G74" s="99" t="s">
        <v>31</v>
      </c>
      <c r="H74" s="74">
        <f>SUM([1]別紙3!G40:I40)</f>
        <v>42963</v>
      </c>
      <c r="I74" s="93"/>
      <c r="J74" s="76">
        <f t="shared" si="0"/>
        <v>0</v>
      </c>
      <c r="K74" s="94">
        <f>ROUNDDOWN(F74+J74+J75+J76+J77,2)</f>
        <v>0</v>
      </c>
      <c r="M74" s="54">
        <f>H74+H75+H76+H77</f>
        <v>233687</v>
      </c>
      <c r="N74" s="55"/>
      <c r="O74" s="108"/>
      <c r="P74" s="108"/>
      <c r="Q74" s="109"/>
    </row>
    <row r="75" spans="1:18" ht="26.25" customHeight="1" x14ac:dyDescent="0.15">
      <c r="A75" s="100"/>
      <c r="B75" s="110"/>
      <c r="C75" s="102"/>
      <c r="D75" s="103"/>
      <c r="E75" s="47"/>
      <c r="F75" s="48"/>
      <c r="G75" s="104" t="s">
        <v>32</v>
      </c>
      <c r="H75" s="96">
        <f>SUM([1]別紙3!G41:I41)</f>
        <v>21643</v>
      </c>
      <c r="I75" s="97"/>
      <c r="J75" s="98">
        <f t="shared" si="0"/>
        <v>0</v>
      </c>
      <c r="K75" s="105"/>
      <c r="N75" s="108"/>
      <c r="O75" s="108"/>
      <c r="P75" s="108"/>
      <c r="Q75" s="109"/>
    </row>
    <row r="76" spans="1:18" ht="26.25" customHeight="1" x14ac:dyDescent="0.15">
      <c r="A76" s="100"/>
      <c r="B76" s="110" t="e">
        <f>[2]予定価格算出資料!B73</f>
        <v>#REF!</v>
      </c>
      <c r="C76" s="102"/>
      <c r="D76" s="103"/>
      <c r="E76" s="111"/>
      <c r="F76" s="112"/>
      <c r="G76" s="104" t="s">
        <v>33</v>
      </c>
      <c r="H76" s="96">
        <f>SUM([1]別紙3!D40:F40)+SUM([1]別紙3!J40:O40)</f>
        <v>107155</v>
      </c>
      <c r="I76" s="97"/>
      <c r="J76" s="98">
        <f t="shared" si="0"/>
        <v>0</v>
      </c>
      <c r="K76" s="113"/>
      <c r="M76" s="108"/>
      <c r="N76" s="108"/>
      <c r="O76" s="108"/>
      <c r="P76" s="108"/>
      <c r="Q76" s="109"/>
    </row>
    <row r="77" spans="1:18" ht="26.25" customHeight="1" thickBot="1" x14ac:dyDescent="0.2">
      <c r="A77" s="114"/>
      <c r="B77" s="115"/>
      <c r="C77" s="116"/>
      <c r="D77" s="117"/>
      <c r="E77" s="118"/>
      <c r="F77" s="119"/>
      <c r="G77" s="106" t="s">
        <v>34</v>
      </c>
      <c r="H77" s="120">
        <f>SUM([1]別紙3!D41:F41)+SUM([1]別紙3!J41:O41)</f>
        <v>61926</v>
      </c>
      <c r="I77" s="81"/>
      <c r="J77" s="65">
        <f t="shared" si="0"/>
        <v>0</v>
      </c>
      <c r="K77" s="121"/>
      <c r="M77" s="108"/>
      <c r="N77" s="108"/>
      <c r="O77" s="108"/>
      <c r="P77" s="108"/>
      <c r="Q77" s="109"/>
    </row>
    <row r="78" spans="1:18" s="131" customFormat="1" ht="27" customHeight="1" thickBot="1" x14ac:dyDescent="0.2">
      <c r="A78" s="17" t="s">
        <v>35</v>
      </c>
      <c r="B78" s="19"/>
      <c r="C78" s="122">
        <f>SUM(C10:C77)</f>
        <v>4349</v>
      </c>
      <c r="D78" s="123"/>
      <c r="E78" s="124"/>
      <c r="F78" s="125">
        <f>SUM(F10:F77)</f>
        <v>0</v>
      </c>
      <c r="G78" s="126"/>
      <c r="H78" s="127">
        <f>SUM(H10:H77)</f>
        <v>5054470</v>
      </c>
      <c r="I78" s="128"/>
      <c r="J78" s="129">
        <f>SUM(J10:J77)</f>
        <v>0</v>
      </c>
      <c r="K78" s="130">
        <f>SUM(K10:K77)</f>
        <v>0</v>
      </c>
      <c r="L78" s="131" t="s">
        <v>36</v>
      </c>
      <c r="M78" s="132"/>
      <c r="O78" s="133"/>
      <c r="P78" s="133"/>
      <c r="Q78" s="134"/>
      <c r="R78" s="4"/>
    </row>
    <row r="79" spans="1:18" ht="27" customHeight="1" thickBot="1" x14ac:dyDescent="0.2">
      <c r="C79" s="135"/>
      <c r="D79" s="136"/>
      <c r="E79" s="135"/>
      <c r="F79" s="136"/>
      <c r="G79" s="135"/>
      <c r="H79" s="136"/>
      <c r="I79" s="136"/>
      <c r="J79" s="136"/>
      <c r="K79" s="136"/>
      <c r="M79" s="108"/>
      <c r="N79" s="108"/>
      <c r="O79" s="108"/>
      <c r="P79" s="108"/>
    </row>
    <row r="80" spans="1:18" ht="27" customHeight="1" thickBot="1" x14ac:dyDescent="0.2">
      <c r="B80" s="137" t="s">
        <v>37</v>
      </c>
      <c r="C80" s="137"/>
      <c r="D80" s="137"/>
      <c r="E80" s="137"/>
      <c r="F80" s="137"/>
      <c r="G80" s="137"/>
      <c r="I80" s="138" t="s">
        <v>38</v>
      </c>
      <c r="J80" s="131" t="s">
        <v>39</v>
      </c>
      <c r="K80" s="139">
        <f>ROUNDDOWN(K78,0)</f>
        <v>0</v>
      </c>
      <c r="L80" s="4" t="s">
        <v>40</v>
      </c>
      <c r="M80" s="140"/>
      <c r="N80" s="140"/>
      <c r="O80" s="108"/>
      <c r="P80" s="108"/>
      <c r="Q80" s="141"/>
    </row>
    <row r="81" spans="2:18" ht="27" customHeight="1" thickBot="1" x14ac:dyDescent="0.2">
      <c r="B81" s="137"/>
      <c r="C81" s="137"/>
      <c r="D81" s="137"/>
      <c r="E81" s="137"/>
      <c r="F81" s="137"/>
      <c r="G81" s="137"/>
      <c r="K81" s="142"/>
      <c r="M81" s="108"/>
      <c r="N81" s="108"/>
      <c r="O81" s="108"/>
      <c r="P81" s="108"/>
    </row>
    <row r="82" spans="2:18" ht="27" customHeight="1" thickBot="1" x14ac:dyDescent="0.2">
      <c r="B82" s="137"/>
      <c r="C82" s="137"/>
      <c r="D82" s="137"/>
      <c r="E82" s="137"/>
      <c r="F82" s="137"/>
      <c r="G82" s="137"/>
      <c r="H82" s="143" t="s">
        <v>41</v>
      </c>
      <c r="I82" s="138" t="s">
        <v>42</v>
      </c>
      <c r="J82" s="144" t="s">
        <v>43</v>
      </c>
      <c r="K82" s="145">
        <f>ROUNDUP(K80*100/110,0)</f>
        <v>0</v>
      </c>
      <c r="L82" s="4" t="s">
        <v>44</v>
      </c>
      <c r="M82" s="108"/>
      <c r="N82" s="108"/>
      <c r="O82" s="108"/>
      <c r="P82" s="108"/>
      <c r="Q82" s="146"/>
      <c r="R82" s="146"/>
    </row>
    <row r="83" spans="2:18" ht="27" customHeight="1" x14ac:dyDescent="0.15">
      <c r="B83" s="137"/>
      <c r="C83" s="137"/>
      <c r="D83" s="137"/>
      <c r="E83" s="137"/>
      <c r="F83" s="137"/>
      <c r="G83" s="137"/>
      <c r="H83" s="131"/>
      <c r="K83" s="131" t="s">
        <v>45</v>
      </c>
      <c r="M83" s="108"/>
      <c r="N83" s="108"/>
      <c r="O83" s="108"/>
      <c r="P83" s="108"/>
    </row>
    <row r="84" spans="2:18" ht="67.5" customHeight="1" x14ac:dyDescent="0.15">
      <c r="B84" s="137"/>
      <c r="C84" s="137"/>
      <c r="D84" s="137"/>
      <c r="E84" s="137"/>
      <c r="F84" s="137"/>
      <c r="G84" s="137"/>
    </row>
  </sheetData>
  <mergeCells count="305">
    <mergeCell ref="A78:B78"/>
    <mergeCell ref="B80:G84"/>
    <mergeCell ref="M80:N80"/>
    <mergeCell ref="Q82:R82"/>
    <mergeCell ref="M72:N72"/>
    <mergeCell ref="M73:N73"/>
    <mergeCell ref="A74:A77"/>
    <mergeCell ref="B74:B77"/>
    <mergeCell ref="C74:C77"/>
    <mergeCell ref="D74:D77"/>
    <mergeCell ref="E74:E77"/>
    <mergeCell ref="F74:F77"/>
    <mergeCell ref="K74:K77"/>
    <mergeCell ref="M74:N74"/>
    <mergeCell ref="K70:K71"/>
    <mergeCell ref="M70:N70"/>
    <mergeCell ref="M71:N71"/>
    <mergeCell ref="A72:A73"/>
    <mergeCell ref="B72:B73"/>
    <mergeCell ref="C72:C73"/>
    <mergeCell ref="D72:D73"/>
    <mergeCell ref="E72:E73"/>
    <mergeCell ref="F72:F73"/>
    <mergeCell ref="K72:K73"/>
    <mergeCell ref="A70:A71"/>
    <mergeCell ref="B70:B71"/>
    <mergeCell ref="C70:C71"/>
    <mergeCell ref="D70:D71"/>
    <mergeCell ref="E70:E71"/>
    <mergeCell ref="F70:F71"/>
    <mergeCell ref="M67:N67"/>
    <mergeCell ref="A68:A69"/>
    <mergeCell ref="B68:B69"/>
    <mergeCell ref="C68:C69"/>
    <mergeCell ref="D68:D69"/>
    <mergeCell ref="E68:E69"/>
    <mergeCell ref="F68:F69"/>
    <mergeCell ref="K68:K69"/>
    <mergeCell ref="M68:N68"/>
    <mergeCell ref="M69:N69"/>
    <mergeCell ref="M64:N64"/>
    <mergeCell ref="M65:N65"/>
    <mergeCell ref="A66:A67"/>
    <mergeCell ref="B66:B67"/>
    <mergeCell ref="C66:C67"/>
    <mergeCell ref="D66:D67"/>
    <mergeCell ref="E66:E67"/>
    <mergeCell ref="F66:F67"/>
    <mergeCell ref="K66:K67"/>
    <mergeCell ref="M66:N66"/>
    <mergeCell ref="K62:K63"/>
    <mergeCell ref="M62:N62"/>
    <mergeCell ref="M63:N63"/>
    <mergeCell ref="A64:A65"/>
    <mergeCell ref="B64:B65"/>
    <mergeCell ref="C64:C65"/>
    <mergeCell ref="D64:D65"/>
    <mergeCell ref="E64:E65"/>
    <mergeCell ref="F64:F65"/>
    <mergeCell ref="K64:K65"/>
    <mergeCell ref="A62:A63"/>
    <mergeCell ref="B62:B63"/>
    <mergeCell ref="C62:C63"/>
    <mergeCell ref="D62:D63"/>
    <mergeCell ref="E62:E63"/>
    <mergeCell ref="F62:F63"/>
    <mergeCell ref="M59:N59"/>
    <mergeCell ref="A60:A61"/>
    <mergeCell ref="B60:B61"/>
    <mergeCell ref="C60:C61"/>
    <mergeCell ref="D60:D61"/>
    <mergeCell ref="E60:E61"/>
    <mergeCell ref="F60:F61"/>
    <mergeCell ref="K60:K61"/>
    <mergeCell ref="M60:N60"/>
    <mergeCell ref="M61:N61"/>
    <mergeCell ref="M56:N56"/>
    <mergeCell ref="M57:N57"/>
    <mergeCell ref="A58:A59"/>
    <mergeCell ref="B58:B59"/>
    <mergeCell ref="C58:C59"/>
    <mergeCell ref="D58:D59"/>
    <mergeCell ref="E58:E59"/>
    <mergeCell ref="F58:F59"/>
    <mergeCell ref="K58:K59"/>
    <mergeCell ref="M58:N58"/>
    <mergeCell ref="K54:K55"/>
    <mergeCell ref="M54:N54"/>
    <mergeCell ref="M55:N55"/>
    <mergeCell ref="A56:A57"/>
    <mergeCell ref="B56:B57"/>
    <mergeCell ref="C56:C57"/>
    <mergeCell ref="D56:D57"/>
    <mergeCell ref="E56:E57"/>
    <mergeCell ref="F56:F57"/>
    <mergeCell ref="K56:K57"/>
    <mergeCell ref="M50:N50"/>
    <mergeCell ref="M51:N51"/>
    <mergeCell ref="M52:N52"/>
    <mergeCell ref="M53:N53"/>
    <mergeCell ref="A54:A55"/>
    <mergeCell ref="B54:B55"/>
    <mergeCell ref="C54:C55"/>
    <mergeCell ref="D54:D55"/>
    <mergeCell ref="E54:E55"/>
    <mergeCell ref="F54:F55"/>
    <mergeCell ref="M47:N47"/>
    <mergeCell ref="M48:N48"/>
    <mergeCell ref="M49:N49"/>
    <mergeCell ref="A50:A53"/>
    <mergeCell ref="B50:B53"/>
    <mergeCell ref="C50:C53"/>
    <mergeCell ref="D50:D53"/>
    <mergeCell ref="E50:E53"/>
    <mergeCell ref="F50:F53"/>
    <mergeCell ref="K50:K53"/>
    <mergeCell ref="M44:N44"/>
    <mergeCell ref="M45:N45"/>
    <mergeCell ref="A46:A49"/>
    <mergeCell ref="B46:B49"/>
    <mergeCell ref="C46:C49"/>
    <mergeCell ref="D46:D49"/>
    <mergeCell ref="E46:E49"/>
    <mergeCell ref="F46:F49"/>
    <mergeCell ref="K46:K49"/>
    <mergeCell ref="M46:N46"/>
    <mergeCell ref="K42:K43"/>
    <mergeCell ref="M42:N42"/>
    <mergeCell ref="M43:N43"/>
    <mergeCell ref="A44:A45"/>
    <mergeCell ref="B44:B45"/>
    <mergeCell ref="C44:C45"/>
    <mergeCell ref="D44:D45"/>
    <mergeCell ref="E44:E45"/>
    <mergeCell ref="F44:F45"/>
    <mergeCell ref="K44:K45"/>
    <mergeCell ref="A42:A43"/>
    <mergeCell ref="B42:B43"/>
    <mergeCell ref="C42:C43"/>
    <mergeCell ref="D42:D43"/>
    <mergeCell ref="E42:E43"/>
    <mergeCell ref="F42:F43"/>
    <mergeCell ref="M39:N39"/>
    <mergeCell ref="A40:A41"/>
    <mergeCell ref="B40:B41"/>
    <mergeCell ref="C40:C41"/>
    <mergeCell ref="D40:D41"/>
    <mergeCell ref="E40:E41"/>
    <mergeCell ref="F40:F41"/>
    <mergeCell ref="K40:K41"/>
    <mergeCell ref="M40:N40"/>
    <mergeCell ref="M41:N41"/>
    <mergeCell ref="M36:N36"/>
    <mergeCell ref="M37:N37"/>
    <mergeCell ref="A38:A39"/>
    <mergeCell ref="B38:B39"/>
    <mergeCell ref="C38:C39"/>
    <mergeCell ref="D38:D39"/>
    <mergeCell ref="E38:E39"/>
    <mergeCell ref="F38:F39"/>
    <mergeCell ref="K38:K39"/>
    <mergeCell ref="M38:N38"/>
    <mergeCell ref="K34:K35"/>
    <mergeCell ref="M34:N34"/>
    <mergeCell ref="M35:N35"/>
    <mergeCell ref="A36:A37"/>
    <mergeCell ref="B36:B37"/>
    <mergeCell ref="C36:C37"/>
    <mergeCell ref="D36:D37"/>
    <mergeCell ref="E36:E37"/>
    <mergeCell ref="F36:F37"/>
    <mergeCell ref="K36:K37"/>
    <mergeCell ref="A34:A35"/>
    <mergeCell ref="B34:B35"/>
    <mergeCell ref="C34:C35"/>
    <mergeCell ref="D34:D35"/>
    <mergeCell ref="E34:E35"/>
    <mergeCell ref="F34:F35"/>
    <mergeCell ref="M31:N31"/>
    <mergeCell ref="A32:A33"/>
    <mergeCell ref="B32:B33"/>
    <mergeCell ref="C32:C33"/>
    <mergeCell ref="D32:D33"/>
    <mergeCell ref="E32:E33"/>
    <mergeCell ref="F32:F33"/>
    <mergeCell ref="K32:K33"/>
    <mergeCell ref="M32:N32"/>
    <mergeCell ref="M33:N33"/>
    <mergeCell ref="M28:N28"/>
    <mergeCell ref="M29:N29"/>
    <mergeCell ref="A30:A31"/>
    <mergeCell ref="B30:B31"/>
    <mergeCell ref="C30:C31"/>
    <mergeCell ref="D30:D31"/>
    <mergeCell ref="E30:E31"/>
    <mergeCell ref="F30:F31"/>
    <mergeCell ref="K30:K31"/>
    <mergeCell ref="M30:N30"/>
    <mergeCell ref="K26:K27"/>
    <mergeCell ref="M26:N26"/>
    <mergeCell ref="M27:N27"/>
    <mergeCell ref="A28:A29"/>
    <mergeCell ref="B28:B29"/>
    <mergeCell ref="C28:C29"/>
    <mergeCell ref="D28:D29"/>
    <mergeCell ref="E28:E29"/>
    <mergeCell ref="F28:F29"/>
    <mergeCell ref="K28:K29"/>
    <mergeCell ref="A26:A27"/>
    <mergeCell ref="B26:B27"/>
    <mergeCell ref="C26:C27"/>
    <mergeCell ref="D26:D27"/>
    <mergeCell ref="E26:E27"/>
    <mergeCell ref="F26:F27"/>
    <mergeCell ref="M23:N23"/>
    <mergeCell ref="A24:A25"/>
    <mergeCell ref="B24:B25"/>
    <mergeCell ref="C24:C25"/>
    <mergeCell ref="D24:D25"/>
    <mergeCell ref="E24:E25"/>
    <mergeCell ref="F24:F25"/>
    <mergeCell ref="K24:K25"/>
    <mergeCell ref="M24:N24"/>
    <mergeCell ref="M25:N25"/>
    <mergeCell ref="M20:N20"/>
    <mergeCell ref="M21:N21"/>
    <mergeCell ref="A22:A23"/>
    <mergeCell ref="B22:B23"/>
    <mergeCell ref="C22:C23"/>
    <mergeCell ref="D22:D23"/>
    <mergeCell ref="E22:E23"/>
    <mergeCell ref="F22:F23"/>
    <mergeCell ref="K22:K23"/>
    <mergeCell ref="M22:N22"/>
    <mergeCell ref="K18:K19"/>
    <mergeCell ref="M18:N18"/>
    <mergeCell ref="M19:N19"/>
    <mergeCell ref="A20:A21"/>
    <mergeCell ref="B20:B21"/>
    <mergeCell ref="C20:C21"/>
    <mergeCell ref="D20:D21"/>
    <mergeCell ref="E20:E21"/>
    <mergeCell ref="F20:F21"/>
    <mergeCell ref="K20:K21"/>
    <mergeCell ref="A18:A19"/>
    <mergeCell ref="B18:B19"/>
    <mergeCell ref="C18:C19"/>
    <mergeCell ref="D18:D19"/>
    <mergeCell ref="E18:E19"/>
    <mergeCell ref="F18:F19"/>
    <mergeCell ref="M15:N15"/>
    <mergeCell ref="A16:A17"/>
    <mergeCell ref="B16:B17"/>
    <mergeCell ref="C16:C17"/>
    <mergeCell ref="D16:D17"/>
    <mergeCell ref="E16:E17"/>
    <mergeCell ref="F16:F17"/>
    <mergeCell ref="K16:K17"/>
    <mergeCell ref="M16:N16"/>
    <mergeCell ref="M17:N17"/>
    <mergeCell ref="M12:N12"/>
    <mergeCell ref="M13:N13"/>
    <mergeCell ref="A14:A15"/>
    <mergeCell ref="B14:B15"/>
    <mergeCell ref="C14:C15"/>
    <mergeCell ref="D14:D15"/>
    <mergeCell ref="E14:E15"/>
    <mergeCell ref="F14:F15"/>
    <mergeCell ref="K14:K15"/>
    <mergeCell ref="M14:N14"/>
    <mergeCell ref="K10:K11"/>
    <mergeCell ref="M10:N10"/>
    <mergeCell ref="M11:N11"/>
    <mergeCell ref="A12:A13"/>
    <mergeCell ref="B12:B13"/>
    <mergeCell ref="C12:C13"/>
    <mergeCell ref="D12:D13"/>
    <mergeCell ref="E12:E13"/>
    <mergeCell ref="F12:F13"/>
    <mergeCell ref="K12:K13"/>
    <mergeCell ref="J6:J7"/>
    <mergeCell ref="G8:H8"/>
    <mergeCell ref="G9:H9"/>
    <mergeCell ref="A10:A11"/>
    <mergeCell ref="B10:B11"/>
    <mergeCell ref="C10:C11"/>
    <mergeCell ref="D10:D11"/>
    <mergeCell ref="E10:E11"/>
    <mergeCell ref="F10:F11"/>
    <mergeCell ref="C6:C7"/>
    <mergeCell ref="D6:D7"/>
    <mergeCell ref="E6:E7"/>
    <mergeCell ref="F6:F7"/>
    <mergeCell ref="G6:H7"/>
    <mergeCell ref="I6:I7"/>
    <mergeCell ref="A1:F1"/>
    <mergeCell ref="H1:L4"/>
    <mergeCell ref="A2:F2"/>
    <mergeCell ref="A3:F3"/>
    <mergeCell ref="A4:F4"/>
    <mergeCell ref="A5:A9"/>
    <mergeCell ref="B5:B9"/>
    <mergeCell ref="C5:F5"/>
    <mergeCell ref="G5:J5"/>
    <mergeCell ref="K5:K7"/>
  </mergeCells>
  <phoneticPr fontId="3"/>
  <printOptions horizontalCentered="1"/>
  <pageMargins left="0.78740157480314965" right="0.78740157480314965" top="1.1811023622047245" bottom="0" header="0.19685039370078741" footer="0.19685039370078741"/>
  <pageSetup paperSize="8" scale="5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別紙4-1</vt:lpstr>
      <vt:lpstr>'別紙4-1'!Print_Area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山川 裕剛</dc:creator>
  <cp:lastModifiedBy>山川 裕剛</cp:lastModifiedBy>
  <dcterms:created xsi:type="dcterms:W3CDTF">2026-10-16T00:59:30Z</dcterms:created>
  <dcterms:modified xsi:type="dcterms:W3CDTF">2026-10-16T01:00:06Z</dcterms:modified>
</cp:coreProperties>
</file>